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üro\Aufträge\2019_Nachtfalter-Moni_BW\!Abgabe-Tabellen_Internet\"/>
    </mc:Choice>
  </mc:AlternateContent>
  <xr:revisionPtr revIDLastSave="0" documentId="13_ncr:1_{1DBE24F2-C045-4691-989D-E8F9641F909C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Tabelle" sheetId="1" r:id="rId1"/>
  </sheets>
  <definedNames>
    <definedName name="_xlnm._FilterDatabase" localSheetId="0" hidden="1">Tabelle!$A$1:$S$1074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P1076" i="1" l="1"/>
  <c r="J522" i="1" l="1"/>
  <c r="O356" i="1"/>
  <c r="O357" i="1"/>
  <c r="O1072" i="1" l="1"/>
  <c r="K1072" i="1"/>
  <c r="J1072" i="1"/>
  <c r="G1072" i="1" s="1"/>
  <c r="O1071" i="1"/>
  <c r="K1071" i="1"/>
  <c r="J1071" i="1"/>
  <c r="G1071" i="1" s="1"/>
  <c r="O1070" i="1"/>
  <c r="K1070" i="1"/>
  <c r="J1070" i="1"/>
  <c r="G1070" i="1" s="1"/>
  <c r="O1069" i="1"/>
  <c r="K1069" i="1"/>
  <c r="J1069" i="1"/>
  <c r="G1069" i="1" s="1"/>
  <c r="O1068" i="1"/>
  <c r="K1068" i="1"/>
  <c r="J1068" i="1"/>
  <c r="G1068" i="1" s="1"/>
  <c r="O1067" i="1"/>
  <c r="K1067" i="1"/>
  <c r="J1067" i="1"/>
  <c r="G1067" i="1" s="1"/>
  <c r="O1066" i="1"/>
  <c r="K1066" i="1"/>
  <c r="J1066" i="1"/>
  <c r="G1066" i="1" s="1"/>
  <c r="O1065" i="1"/>
  <c r="K1065" i="1"/>
  <c r="J1065" i="1"/>
  <c r="G1065" i="1" s="1"/>
  <c r="O1064" i="1"/>
  <c r="K1064" i="1"/>
  <c r="J1064" i="1"/>
  <c r="G1064" i="1" s="1"/>
  <c r="O1063" i="1"/>
  <c r="K1063" i="1"/>
  <c r="J1063" i="1"/>
  <c r="G1063" i="1" s="1"/>
  <c r="O1062" i="1"/>
  <c r="K1062" i="1"/>
  <c r="J1062" i="1"/>
  <c r="G1062" i="1" s="1"/>
  <c r="O1061" i="1"/>
  <c r="K1061" i="1"/>
  <c r="J1061" i="1"/>
  <c r="G1061" i="1" s="1"/>
  <c r="O1060" i="1"/>
  <c r="K1060" i="1"/>
  <c r="J1060" i="1"/>
  <c r="G1060" i="1" s="1"/>
  <c r="O1059" i="1"/>
  <c r="K1059" i="1"/>
  <c r="J1059" i="1"/>
  <c r="G1059" i="1" s="1"/>
  <c r="O1058" i="1"/>
  <c r="K1058" i="1"/>
  <c r="J1058" i="1"/>
  <c r="G1058" i="1" s="1"/>
  <c r="O1057" i="1"/>
  <c r="K1057" i="1"/>
  <c r="J1057" i="1"/>
  <c r="G1057" i="1" s="1"/>
  <c r="O1056" i="1"/>
  <c r="K1056" i="1"/>
  <c r="J1056" i="1"/>
  <c r="G1056" i="1" s="1"/>
  <c r="O1055" i="1"/>
  <c r="K1055" i="1"/>
  <c r="J1055" i="1"/>
  <c r="G1055" i="1" s="1"/>
  <c r="O1054" i="1"/>
  <c r="K1054" i="1"/>
  <c r="J1054" i="1"/>
  <c r="G1054" i="1" s="1"/>
  <c r="O1053" i="1"/>
  <c r="K1053" i="1"/>
  <c r="J1053" i="1"/>
  <c r="G1053" i="1" s="1"/>
  <c r="O1052" i="1"/>
  <c r="K1052" i="1"/>
  <c r="J1052" i="1"/>
  <c r="G1052" i="1" s="1"/>
  <c r="O1051" i="1"/>
  <c r="K1051" i="1"/>
  <c r="J1051" i="1"/>
  <c r="G1051" i="1" s="1"/>
  <c r="O1050" i="1"/>
  <c r="K1050" i="1"/>
  <c r="J1050" i="1"/>
  <c r="G1050" i="1" s="1"/>
  <c r="O1049" i="1"/>
  <c r="K1049" i="1"/>
  <c r="J1049" i="1"/>
  <c r="G1049" i="1" s="1"/>
  <c r="O1048" i="1"/>
  <c r="K1048" i="1"/>
  <c r="J1048" i="1"/>
  <c r="G1048" i="1" s="1"/>
  <c r="O1047" i="1"/>
  <c r="K1047" i="1"/>
  <c r="J1047" i="1"/>
  <c r="G1047" i="1" s="1"/>
  <c r="O1046" i="1"/>
  <c r="K1046" i="1"/>
  <c r="J1046" i="1"/>
  <c r="G1046" i="1" s="1"/>
  <c r="O1045" i="1"/>
  <c r="K1045" i="1"/>
  <c r="J1045" i="1"/>
  <c r="G1045" i="1" s="1"/>
  <c r="O1044" i="1"/>
  <c r="K1044" i="1"/>
  <c r="J1044" i="1"/>
  <c r="G1044" i="1" s="1"/>
  <c r="O1043" i="1"/>
  <c r="K1043" i="1"/>
  <c r="J1043" i="1"/>
  <c r="G1043" i="1" s="1"/>
  <c r="O1042" i="1"/>
  <c r="K1042" i="1"/>
  <c r="J1042" i="1"/>
  <c r="G1042" i="1" s="1"/>
  <c r="O1041" i="1"/>
  <c r="K1041" i="1"/>
  <c r="J1041" i="1"/>
  <c r="G1041" i="1" s="1"/>
  <c r="O1040" i="1"/>
  <c r="K1040" i="1"/>
  <c r="J1040" i="1"/>
  <c r="G1040" i="1" s="1"/>
  <c r="O1039" i="1"/>
  <c r="K1039" i="1"/>
  <c r="J1039" i="1"/>
  <c r="G1039" i="1" s="1"/>
  <c r="O1038" i="1"/>
  <c r="K1038" i="1"/>
  <c r="J1038" i="1"/>
  <c r="G1038" i="1" s="1"/>
  <c r="O1037" i="1"/>
  <c r="K1037" i="1"/>
  <c r="J1037" i="1"/>
  <c r="G1037" i="1" s="1"/>
  <c r="O1036" i="1"/>
  <c r="K1036" i="1"/>
  <c r="J1036" i="1"/>
  <c r="G1036" i="1" s="1"/>
  <c r="O1035" i="1"/>
  <c r="K1035" i="1"/>
  <c r="J1035" i="1"/>
  <c r="G1035" i="1" s="1"/>
  <c r="O1034" i="1"/>
  <c r="K1034" i="1"/>
  <c r="J1034" i="1"/>
  <c r="G1034" i="1" s="1"/>
  <c r="O1033" i="1"/>
  <c r="K1033" i="1"/>
  <c r="J1033" i="1"/>
  <c r="G1033" i="1" s="1"/>
  <c r="O1032" i="1"/>
  <c r="K1032" i="1"/>
  <c r="J1032" i="1"/>
  <c r="G1032" i="1" s="1"/>
  <c r="O1031" i="1"/>
  <c r="K1031" i="1"/>
  <c r="J1031" i="1"/>
  <c r="G1031" i="1" s="1"/>
  <c r="O1030" i="1"/>
  <c r="K1030" i="1"/>
  <c r="J1030" i="1"/>
  <c r="G1030" i="1" s="1"/>
  <c r="O1029" i="1"/>
  <c r="K1029" i="1"/>
  <c r="J1029" i="1"/>
  <c r="G1029" i="1" s="1"/>
  <c r="O1028" i="1"/>
  <c r="K1028" i="1"/>
  <c r="J1028" i="1"/>
  <c r="G1028" i="1" s="1"/>
  <c r="O1027" i="1"/>
  <c r="K1027" i="1"/>
  <c r="J1027" i="1"/>
  <c r="G1027" i="1" s="1"/>
  <c r="O1026" i="1"/>
  <c r="K1026" i="1"/>
  <c r="J1026" i="1"/>
  <c r="G1026" i="1" s="1"/>
  <c r="O1025" i="1"/>
  <c r="K1025" i="1"/>
  <c r="J1025" i="1"/>
  <c r="G1025" i="1" s="1"/>
  <c r="O1024" i="1"/>
  <c r="K1024" i="1"/>
  <c r="J1024" i="1"/>
  <c r="G1024" i="1" s="1"/>
  <c r="O1023" i="1"/>
  <c r="K1023" i="1"/>
  <c r="J1023" i="1"/>
  <c r="G1023" i="1" s="1"/>
  <c r="O1022" i="1"/>
  <c r="K1022" i="1"/>
  <c r="J1022" i="1"/>
  <c r="G1022" i="1" s="1"/>
  <c r="O1021" i="1"/>
  <c r="K1021" i="1"/>
  <c r="J1021" i="1"/>
  <c r="G1021" i="1" s="1"/>
  <c r="O1020" i="1"/>
  <c r="K1020" i="1"/>
  <c r="J1020" i="1"/>
  <c r="G1020" i="1" s="1"/>
  <c r="O1019" i="1"/>
  <c r="K1019" i="1"/>
  <c r="J1019" i="1"/>
  <c r="G1019" i="1" s="1"/>
  <c r="O1018" i="1"/>
  <c r="K1018" i="1"/>
  <c r="J1018" i="1"/>
  <c r="G1018" i="1" s="1"/>
  <c r="O1017" i="1"/>
  <c r="K1017" i="1"/>
  <c r="J1017" i="1"/>
  <c r="G1017" i="1" s="1"/>
  <c r="O1016" i="1"/>
  <c r="K1016" i="1"/>
  <c r="J1016" i="1"/>
  <c r="G1016" i="1" s="1"/>
  <c r="O1015" i="1"/>
  <c r="K1015" i="1"/>
  <c r="J1015" i="1"/>
  <c r="G1015" i="1" s="1"/>
  <c r="O1014" i="1"/>
  <c r="K1014" i="1"/>
  <c r="J1014" i="1"/>
  <c r="G1014" i="1" s="1"/>
  <c r="O1013" i="1"/>
  <c r="K1013" i="1"/>
  <c r="J1013" i="1"/>
  <c r="G1013" i="1" s="1"/>
  <c r="O1012" i="1"/>
  <c r="K1012" i="1"/>
  <c r="J1012" i="1"/>
  <c r="G1012" i="1" s="1"/>
  <c r="O1011" i="1"/>
  <c r="K1011" i="1"/>
  <c r="J1011" i="1"/>
  <c r="G1011" i="1" s="1"/>
  <c r="O1010" i="1"/>
  <c r="K1010" i="1"/>
  <c r="J1010" i="1"/>
  <c r="G1010" i="1" s="1"/>
  <c r="O1009" i="1"/>
  <c r="K1009" i="1"/>
  <c r="J1009" i="1"/>
  <c r="G1009" i="1" s="1"/>
  <c r="O1008" i="1"/>
  <c r="K1008" i="1"/>
  <c r="J1008" i="1"/>
  <c r="G1008" i="1" s="1"/>
  <c r="O1007" i="1"/>
  <c r="K1007" i="1"/>
  <c r="J1007" i="1"/>
  <c r="G1007" i="1" s="1"/>
  <c r="O1006" i="1"/>
  <c r="K1006" i="1"/>
  <c r="J1006" i="1"/>
  <c r="G1006" i="1" s="1"/>
  <c r="O1005" i="1"/>
  <c r="K1005" i="1"/>
  <c r="J1005" i="1"/>
  <c r="G1005" i="1" s="1"/>
  <c r="O1004" i="1"/>
  <c r="K1004" i="1"/>
  <c r="J1004" i="1"/>
  <c r="G1004" i="1" s="1"/>
  <c r="O1003" i="1"/>
  <c r="K1003" i="1"/>
  <c r="J1003" i="1"/>
  <c r="G1003" i="1" s="1"/>
  <c r="O1002" i="1"/>
  <c r="K1002" i="1"/>
  <c r="J1002" i="1"/>
  <c r="G1002" i="1" s="1"/>
  <c r="O1001" i="1"/>
  <c r="K1001" i="1"/>
  <c r="J1001" i="1"/>
  <c r="G1001" i="1" s="1"/>
  <c r="O1000" i="1"/>
  <c r="K1000" i="1"/>
  <c r="J1000" i="1"/>
  <c r="G1000" i="1" s="1"/>
  <c r="O999" i="1"/>
  <c r="K999" i="1"/>
  <c r="J999" i="1"/>
  <c r="G999" i="1" s="1"/>
  <c r="O998" i="1"/>
  <c r="K998" i="1"/>
  <c r="J998" i="1"/>
  <c r="G998" i="1" s="1"/>
  <c r="O997" i="1"/>
  <c r="K997" i="1"/>
  <c r="J997" i="1"/>
  <c r="G997" i="1" s="1"/>
  <c r="O996" i="1"/>
  <c r="K996" i="1"/>
  <c r="J996" i="1"/>
  <c r="G996" i="1" s="1"/>
  <c r="O995" i="1"/>
  <c r="K995" i="1"/>
  <c r="J995" i="1"/>
  <c r="G995" i="1" s="1"/>
  <c r="O994" i="1"/>
  <c r="K994" i="1"/>
  <c r="J994" i="1"/>
  <c r="G994" i="1" s="1"/>
  <c r="O993" i="1"/>
  <c r="K993" i="1"/>
  <c r="J993" i="1"/>
  <c r="G993" i="1" s="1"/>
  <c r="O992" i="1"/>
  <c r="K992" i="1"/>
  <c r="J992" i="1"/>
  <c r="G992" i="1" s="1"/>
  <c r="O991" i="1"/>
  <c r="K991" i="1"/>
  <c r="J991" i="1"/>
  <c r="G991" i="1" s="1"/>
  <c r="O990" i="1"/>
  <c r="K990" i="1"/>
  <c r="J990" i="1"/>
  <c r="G990" i="1" s="1"/>
  <c r="O989" i="1"/>
  <c r="K989" i="1"/>
  <c r="J989" i="1"/>
  <c r="G989" i="1" s="1"/>
  <c r="O988" i="1"/>
  <c r="K988" i="1"/>
  <c r="J988" i="1"/>
  <c r="G988" i="1" s="1"/>
  <c r="O987" i="1"/>
  <c r="K987" i="1"/>
  <c r="J987" i="1"/>
  <c r="G987" i="1" s="1"/>
  <c r="O986" i="1"/>
  <c r="K986" i="1"/>
  <c r="J986" i="1"/>
  <c r="G986" i="1" s="1"/>
  <c r="O985" i="1"/>
  <c r="K985" i="1"/>
  <c r="J985" i="1"/>
  <c r="G985" i="1" s="1"/>
  <c r="O984" i="1"/>
  <c r="K984" i="1"/>
  <c r="J984" i="1"/>
  <c r="G984" i="1" s="1"/>
  <c r="O983" i="1"/>
  <c r="K983" i="1"/>
  <c r="J983" i="1"/>
  <c r="G983" i="1" s="1"/>
  <c r="O982" i="1"/>
  <c r="K982" i="1"/>
  <c r="J982" i="1"/>
  <c r="G982" i="1" s="1"/>
  <c r="O981" i="1"/>
  <c r="K981" i="1"/>
  <c r="J981" i="1"/>
  <c r="G981" i="1" s="1"/>
  <c r="O980" i="1"/>
  <c r="K980" i="1"/>
  <c r="J980" i="1"/>
  <c r="G980" i="1" s="1"/>
  <c r="O979" i="1"/>
  <c r="K979" i="1"/>
  <c r="J979" i="1"/>
  <c r="G979" i="1" s="1"/>
  <c r="O978" i="1"/>
  <c r="K978" i="1"/>
  <c r="J978" i="1"/>
  <c r="G978" i="1" s="1"/>
  <c r="O977" i="1"/>
  <c r="K977" i="1"/>
  <c r="J977" i="1"/>
  <c r="G977" i="1" s="1"/>
  <c r="O976" i="1"/>
  <c r="K976" i="1"/>
  <c r="J976" i="1"/>
  <c r="G976" i="1" s="1"/>
  <c r="O975" i="1"/>
  <c r="K975" i="1"/>
  <c r="J975" i="1"/>
  <c r="G975" i="1" s="1"/>
  <c r="O974" i="1"/>
  <c r="K974" i="1"/>
  <c r="J974" i="1"/>
  <c r="G974" i="1" s="1"/>
  <c r="O973" i="1"/>
  <c r="K973" i="1"/>
  <c r="J973" i="1"/>
  <c r="G973" i="1" s="1"/>
  <c r="O972" i="1"/>
  <c r="K972" i="1"/>
  <c r="J972" i="1"/>
  <c r="G972" i="1" s="1"/>
  <c r="O971" i="1"/>
  <c r="K971" i="1"/>
  <c r="J971" i="1"/>
  <c r="G971" i="1" s="1"/>
  <c r="O970" i="1"/>
  <c r="K970" i="1"/>
  <c r="J970" i="1"/>
  <c r="G970" i="1" s="1"/>
  <c r="O969" i="1"/>
  <c r="K969" i="1"/>
  <c r="J969" i="1"/>
  <c r="G969" i="1" s="1"/>
  <c r="O968" i="1"/>
  <c r="K968" i="1"/>
  <c r="J968" i="1"/>
  <c r="G968" i="1" s="1"/>
  <c r="O967" i="1"/>
  <c r="K967" i="1"/>
  <c r="J967" i="1"/>
  <c r="G967" i="1" s="1"/>
  <c r="O966" i="1"/>
  <c r="K966" i="1"/>
  <c r="J966" i="1"/>
  <c r="G966" i="1" s="1"/>
  <c r="O965" i="1"/>
  <c r="K965" i="1"/>
  <c r="J965" i="1"/>
  <c r="G965" i="1" s="1"/>
  <c r="O964" i="1"/>
  <c r="K964" i="1"/>
  <c r="J964" i="1"/>
  <c r="G964" i="1" s="1"/>
  <c r="O963" i="1"/>
  <c r="K963" i="1"/>
  <c r="J963" i="1"/>
  <c r="G963" i="1" s="1"/>
  <c r="O962" i="1"/>
  <c r="K962" i="1"/>
  <c r="J962" i="1"/>
  <c r="G962" i="1" s="1"/>
  <c r="O961" i="1"/>
  <c r="K961" i="1"/>
  <c r="J961" i="1"/>
  <c r="G961" i="1" s="1"/>
  <c r="O960" i="1"/>
  <c r="K960" i="1"/>
  <c r="J960" i="1"/>
  <c r="G960" i="1" s="1"/>
  <c r="O959" i="1"/>
  <c r="K959" i="1"/>
  <c r="J959" i="1"/>
  <c r="G959" i="1" s="1"/>
  <c r="O958" i="1"/>
  <c r="K958" i="1"/>
  <c r="J958" i="1"/>
  <c r="G958" i="1" s="1"/>
  <c r="O957" i="1"/>
  <c r="K957" i="1"/>
  <c r="J957" i="1"/>
  <c r="G957" i="1" s="1"/>
  <c r="O956" i="1"/>
  <c r="K956" i="1"/>
  <c r="J956" i="1"/>
  <c r="G956" i="1" s="1"/>
  <c r="O955" i="1"/>
  <c r="K955" i="1"/>
  <c r="J955" i="1"/>
  <c r="G955" i="1" s="1"/>
  <c r="O954" i="1"/>
  <c r="K954" i="1"/>
  <c r="J954" i="1"/>
  <c r="G954" i="1" s="1"/>
  <c r="O953" i="1"/>
  <c r="K953" i="1"/>
  <c r="J953" i="1"/>
  <c r="G953" i="1" s="1"/>
  <c r="O952" i="1"/>
  <c r="K952" i="1"/>
  <c r="J952" i="1"/>
  <c r="G952" i="1" s="1"/>
  <c r="O951" i="1"/>
  <c r="K951" i="1"/>
  <c r="J951" i="1"/>
  <c r="G951" i="1" s="1"/>
  <c r="O950" i="1"/>
  <c r="K950" i="1"/>
  <c r="J950" i="1"/>
  <c r="G950" i="1" s="1"/>
  <c r="O949" i="1"/>
  <c r="K949" i="1"/>
  <c r="J949" i="1"/>
  <c r="G949" i="1" s="1"/>
  <c r="O948" i="1"/>
  <c r="K948" i="1"/>
  <c r="J948" i="1"/>
  <c r="G948" i="1" s="1"/>
  <c r="O947" i="1"/>
  <c r="K947" i="1"/>
  <c r="J947" i="1"/>
  <c r="G947" i="1" s="1"/>
  <c r="O946" i="1"/>
  <c r="K946" i="1"/>
  <c r="J946" i="1"/>
  <c r="G946" i="1" s="1"/>
  <c r="O945" i="1"/>
  <c r="K945" i="1"/>
  <c r="J945" i="1"/>
  <c r="G945" i="1" s="1"/>
  <c r="O944" i="1"/>
  <c r="K944" i="1"/>
  <c r="J944" i="1"/>
  <c r="G944" i="1" s="1"/>
  <c r="O943" i="1"/>
  <c r="K943" i="1"/>
  <c r="J943" i="1"/>
  <c r="G943" i="1" s="1"/>
  <c r="O942" i="1"/>
  <c r="K942" i="1"/>
  <c r="J942" i="1"/>
  <c r="G942" i="1" s="1"/>
  <c r="O941" i="1"/>
  <c r="K941" i="1"/>
  <c r="J941" i="1"/>
  <c r="G941" i="1" s="1"/>
  <c r="O940" i="1"/>
  <c r="K940" i="1"/>
  <c r="J940" i="1"/>
  <c r="G940" i="1" s="1"/>
  <c r="O939" i="1"/>
  <c r="K939" i="1"/>
  <c r="J939" i="1"/>
  <c r="G939" i="1" s="1"/>
  <c r="O938" i="1"/>
  <c r="K938" i="1"/>
  <c r="J938" i="1"/>
  <c r="G938" i="1" s="1"/>
  <c r="O937" i="1"/>
  <c r="K937" i="1"/>
  <c r="J937" i="1"/>
  <c r="G937" i="1" s="1"/>
  <c r="O936" i="1"/>
  <c r="K936" i="1"/>
  <c r="J936" i="1"/>
  <c r="G936" i="1" s="1"/>
  <c r="O935" i="1"/>
  <c r="K935" i="1"/>
  <c r="J935" i="1"/>
  <c r="G935" i="1" s="1"/>
  <c r="O934" i="1"/>
  <c r="K934" i="1"/>
  <c r="J934" i="1"/>
  <c r="G934" i="1" s="1"/>
  <c r="O933" i="1"/>
  <c r="K933" i="1"/>
  <c r="J933" i="1"/>
  <c r="G933" i="1" s="1"/>
  <c r="O932" i="1"/>
  <c r="K932" i="1"/>
  <c r="J932" i="1"/>
  <c r="G932" i="1" s="1"/>
  <c r="O931" i="1"/>
  <c r="K931" i="1"/>
  <c r="J931" i="1"/>
  <c r="G931" i="1" s="1"/>
  <c r="O930" i="1"/>
  <c r="K930" i="1"/>
  <c r="J930" i="1"/>
  <c r="G930" i="1" s="1"/>
  <c r="O929" i="1"/>
  <c r="K929" i="1"/>
  <c r="J929" i="1"/>
  <c r="G929" i="1" s="1"/>
  <c r="O928" i="1"/>
  <c r="K928" i="1"/>
  <c r="J928" i="1"/>
  <c r="G928" i="1" s="1"/>
  <c r="O927" i="1"/>
  <c r="K927" i="1"/>
  <c r="J927" i="1"/>
  <c r="G927" i="1" s="1"/>
  <c r="O926" i="1"/>
  <c r="K926" i="1"/>
  <c r="J926" i="1"/>
  <c r="G926" i="1" s="1"/>
  <c r="O925" i="1"/>
  <c r="K925" i="1"/>
  <c r="J925" i="1"/>
  <c r="G925" i="1" s="1"/>
  <c r="O924" i="1"/>
  <c r="K924" i="1"/>
  <c r="J924" i="1"/>
  <c r="G924" i="1" s="1"/>
  <c r="O923" i="1"/>
  <c r="K923" i="1"/>
  <c r="J923" i="1"/>
  <c r="G923" i="1" s="1"/>
  <c r="O922" i="1"/>
  <c r="K922" i="1"/>
  <c r="J922" i="1"/>
  <c r="G922" i="1" s="1"/>
  <c r="O921" i="1"/>
  <c r="K921" i="1"/>
  <c r="J921" i="1"/>
  <c r="G921" i="1" s="1"/>
  <c r="O920" i="1"/>
  <c r="K920" i="1"/>
  <c r="J920" i="1"/>
  <c r="G920" i="1" s="1"/>
  <c r="O919" i="1"/>
  <c r="K919" i="1"/>
  <c r="J919" i="1"/>
  <c r="G919" i="1" s="1"/>
  <c r="O918" i="1"/>
  <c r="K918" i="1"/>
  <c r="J918" i="1"/>
  <c r="G918" i="1" s="1"/>
  <c r="O917" i="1"/>
  <c r="K917" i="1"/>
  <c r="J917" i="1"/>
  <c r="G917" i="1" s="1"/>
  <c r="O916" i="1"/>
  <c r="K916" i="1"/>
  <c r="J916" i="1"/>
  <c r="G916" i="1" s="1"/>
  <c r="O915" i="1"/>
  <c r="K915" i="1"/>
  <c r="J915" i="1"/>
  <c r="G915" i="1" s="1"/>
  <c r="O914" i="1"/>
  <c r="K914" i="1"/>
  <c r="J914" i="1"/>
  <c r="G914" i="1" s="1"/>
  <c r="O913" i="1"/>
  <c r="K913" i="1"/>
  <c r="J913" i="1"/>
  <c r="G913" i="1" s="1"/>
  <c r="O912" i="1"/>
  <c r="K912" i="1"/>
  <c r="J912" i="1"/>
  <c r="G912" i="1" s="1"/>
  <c r="O911" i="1"/>
  <c r="K911" i="1"/>
  <c r="J911" i="1"/>
  <c r="G911" i="1" s="1"/>
  <c r="O910" i="1"/>
  <c r="K910" i="1"/>
  <c r="J910" i="1"/>
  <c r="G910" i="1" s="1"/>
  <c r="O909" i="1"/>
  <c r="K909" i="1"/>
  <c r="J909" i="1"/>
  <c r="G909" i="1" s="1"/>
  <c r="O908" i="1"/>
  <c r="K908" i="1"/>
  <c r="J908" i="1"/>
  <c r="G908" i="1" s="1"/>
  <c r="O907" i="1"/>
  <c r="K907" i="1"/>
  <c r="J907" i="1"/>
  <c r="G907" i="1" s="1"/>
  <c r="O906" i="1"/>
  <c r="K906" i="1"/>
  <c r="J906" i="1"/>
  <c r="G906" i="1" s="1"/>
  <c r="O905" i="1"/>
  <c r="K905" i="1"/>
  <c r="J905" i="1"/>
  <c r="G905" i="1" s="1"/>
  <c r="O904" i="1"/>
  <c r="K904" i="1"/>
  <c r="J904" i="1"/>
  <c r="G904" i="1" s="1"/>
  <c r="O903" i="1"/>
  <c r="K903" i="1"/>
  <c r="J903" i="1"/>
  <c r="G903" i="1" s="1"/>
  <c r="O902" i="1"/>
  <c r="K902" i="1"/>
  <c r="J902" i="1"/>
  <c r="G902" i="1" s="1"/>
  <c r="O901" i="1"/>
  <c r="K901" i="1"/>
  <c r="J901" i="1"/>
  <c r="G901" i="1" s="1"/>
  <c r="O900" i="1"/>
  <c r="K900" i="1"/>
  <c r="J900" i="1"/>
  <c r="G900" i="1" s="1"/>
  <c r="O899" i="1"/>
  <c r="K899" i="1"/>
  <c r="J899" i="1"/>
  <c r="G899" i="1" s="1"/>
  <c r="O898" i="1"/>
  <c r="K898" i="1"/>
  <c r="J898" i="1"/>
  <c r="G898" i="1" s="1"/>
  <c r="O897" i="1"/>
  <c r="K897" i="1"/>
  <c r="J897" i="1"/>
  <c r="G897" i="1" s="1"/>
  <c r="O896" i="1"/>
  <c r="K896" i="1"/>
  <c r="J896" i="1"/>
  <c r="G896" i="1" s="1"/>
  <c r="O895" i="1"/>
  <c r="K895" i="1"/>
  <c r="J895" i="1"/>
  <c r="G895" i="1" s="1"/>
  <c r="O894" i="1"/>
  <c r="K894" i="1"/>
  <c r="J894" i="1"/>
  <c r="G894" i="1" s="1"/>
  <c r="O893" i="1"/>
  <c r="K893" i="1"/>
  <c r="J893" i="1"/>
  <c r="G893" i="1" s="1"/>
  <c r="O892" i="1"/>
  <c r="K892" i="1"/>
  <c r="J892" i="1"/>
  <c r="G892" i="1" s="1"/>
  <c r="O891" i="1"/>
  <c r="K891" i="1"/>
  <c r="J891" i="1"/>
  <c r="G891" i="1" s="1"/>
  <c r="O890" i="1"/>
  <c r="K890" i="1"/>
  <c r="J890" i="1"/>
  <c r="G890" i="1" s="1"/>
  <c r="O889" i="1"/>
  <c r="K889" i="1"/>
  <c r="J889" i="1"/>
  <c r="G889" i="1" s="1"/>
  <c r="O888" i="1"/>
  <c r="K888" i="1"/>
  <c r="J888" i="1"/>
  <c r="G888" i="1" s="1"/>
  <c r="O887" i="1"/>
  <c r="K887" i="1"/>
  <c r="J887" i="1"/>
  <c r="G887" i="1" s="1"/>
  <c r="O886" i="1"/>
  <c r="K886" i="1"/>
  <c r="J886" i="1"/>
  <c r="G886" i="1" s="1"/>
  <c r="O885" i="1"/>
  <c r="K885" i="1"/>
  <c r="J885" i="1"/>
  <c r="G885" i="1" s="1"/>
  <c r="O884" i="1"/>
  <c r="K884" i="1"/>
  <c r="J884" i="1"/>
  <c r="G884" i="1" s="1"/>
  <c r="O883" i="1"/>
  <c r="K883" i="1"/>
  <c r="J883" i="1"/>
  <c r="G883" i="1" s="1"/>
  <c r="O882" i="1"/>
  <c r="K882" i="1"/>
  <c r="J882" i="1"/>
  <c r="G882" i="1" s="1"/>
  <c r="O881" i="1"/>
  <c r="K881" i="1"/>
  <c r="J881" i="1"/>
  <c r="G881" i="1" s="1"/>
  <c r="O880" i="1"/>
  <c r="K880" i="1"/>
  <c r="J880" i="1"/>
  <c r="G880" i="1" s="1"/>
  <c r="O879" i="1"/>
  <c r="K879" i="1"/>
  <c r="J879" i="1"/>
  <c r="G879" i="1" s="1"/>
  <c r="O878" i="1"/>
  <c r="K878" i="1"/>
  <c r="J878" i="1"/>
  <c r="G878" i="1" s="1"/>
  <c r="O877" i="1"/>
  <c r="K877" i="1"/>
  <c r="J877" i="1"/>
  <c r="G877" i="1" s="1"/>
  <c r="O876" i="1"/>
  <c r="K876" i="1"/>
  <c r="J876" i="1"/>
  <c r="G876" i="1" s="1"/>
  <c r="O875" i="1"/>
  <c r="K875" i="1"/>
  <c r="J875" i="1"/>
  <c r="G875" i="1" s="1"/>
  <c r="O874" i="1"/>
  <c r="K874" i="1"/>
  <c r="J874" i="1"/>
  <c r="G874" i="1" s="1"/>
  <c r="O873" i="1"/>
  <c r="K873" i="1"/>
  <c r="J873" i="1"/>
  <c r="G873" i="1" s="1"/>
  <c r="O872" i="1"/>
  <c r="K872" i="1"/>
  <c r="J872" i="1"/>
  <c r="G872" i="1" s="1"/>
  <c r="O871" i="1"/>
  <c r="K871" i="1"/>
  <c r="J871" i="1"/>
  <c r="G871" i="1" s="1"/>
  <c r="O870" i="1"/>
  <c r="K870" i="1"/>
  <c r="J870" i="1"/>
  <c r="G870" i="1" s="1"/>
  <c r="O869" i="1"/>
  <c r="K869" i="1"/>
  <c r="J869" i="1"/>
  <c r="G869" i="1" s="1"/>
  <c r="O868" i="1"/>
  <c r="K868" i="1"/>
  <c r="J868" i="1"/>
  <c r="G868" i="1" s="1"/>
  <c r="O867" i="1"/>
  <c r="K867" i="1"/>
  <c r="J867" i="1"/>
  <c r="G867" i="1" s="1"/>
  <c r="O866" i="1"/>
  <c r="K866" i="1"/>
  <c r="J866" i="1"/>
  <c r="G866" i="1" s="1"/>
  <c r="O865" i="1"/>
  <c r="K865" i="1"/>
  <c r="J865" i="1"/>
  <c r="G865" i="1" s="1"/>
  <c r="O864" i="1"/>
  <c r="K864" i="1"/>
  <c r="J864" i="1"/>
  <c r="G864" i="1" s="1"/>
  <c r="O863" i="1"/>
  <c r="K863" i="1"/>
  <c r="J863" i="1"/>
  <c r="G863" i="1" s="1"/>
  <c r="O862" i="1"/>
  <c r="K862" i="1"/>
  <c r="J862" i="1"/>
  <c r="G862" i="1" s="1"/>
  <c r="O861" i="1"/>
  <c r="K861" i="1"/>
  <c r="J861" i="1"/>
  <c r="G861" i="1" s="1"/>
  <c r="O860" i="1"/>
  <c r="K860" i="1"/>
  <c r="J860" i="1"/>
  <c r="G860" i="1" s="1"/>
  <c r="O859" i="1"/>
  <c r="K859" i="1"/>
  <c r="J859" i="1"/>
  <c r="G859" i="1" s="1"/>
  <c r="O858" i="1"/>
  <c r="K858" i="1"/>
  <c r="J858" i="1"/>
  <c r="G858" i="1" s="1"/>
  <c r="O857" i="1"/>
  <c r="K857" i="1"/>
  <c r="J857" i="1"/>
  <c r="G857" i="1" s="1"/>
  <c r="O856" i="1"/>
  <c r="K856" i="1"/>
  <c r="J856" i="1"/>
  <c r="G856" i="1" s="1"/>
  <c r="O855" i="1"/>
  <c r="K855" i="1"/>
  <c r="J855" i="1"/>
  <c r="G855" i="1" s="1"/>
  <c r="O854" i="1"/>
  <c r="K854" i="1"/>
  <c r="J854" i="1"/>
  <c r="G854" i="1" s="1"/>
  <c r="O853" i="1"/>
  <c r="K853" i="1"/>
  <c r="J853" i="1"/>
  <c r="G853" i="1" s="1"/>
  <c r="O852" i="1"/>
  <c r="K852" i="1"/>
  <c r="J852" i="1"/>
  <c r="G852" i="1" s="1"/>
  <c r="O851" i="1"/>
  <c r="K851" i="1"/>
  <c r="J851" i="1"/>
  <c r="G851" i="1" s="1"/>
  <c r="O850" i="1"/>
  <c r="K850" i="1"/>
  <c r="J850" i="1"/>
  <c r="G850" i="1" s="1"/>
  <c r="O849" i="1"/>
  <c r="K849" i="1"/>
  <c r="J849" i="1"/>
  <c r="G849" i="1" s="1"/>
  <c r="O848" i="1"/>
  <c r="K848" i="1"/>
  <c r="J848" i="1"/>
  <c r="G848" i="1" s="1"/>
  <c r="O847" i="1"/>
  <c r="K847" i="1"/>
  <c r="J847" i="1"/>
  <c r="G847" i="1" s="1"/>
  <c r="O846" i="1"/>
  <c r="K846" i="1"/>
  <c r="J846" i="1"/>
  <c r="G846" i="1" s="1"/>
  <c r="O845" i="1"/>
  <c r="K845" i="1"/>
  <c r="J845" i="1"/>
  <c r="G845" i="1" s="1"/>
  <c r="O844" i="1"/>
  <c r="K844" i="1"/>
  <c r="J844" i="1"/>
  <c r="G844" i="1" s="1"/>
  <c r="O843" i="1"/>
  <c r="K843" i="1"/>
  <c r="J843" i="1"/>
  <c r="G843" i="1" s="1"/>
  <c r="O842" i="1"/>
  <c r="K842" i="1"/>
  <c r="J842" i="1"/>
  <c r="G842" i="1" s="1"/>
  <c r="O841" i="1"/>
  <c r="K841" i="1"/>
  <c r="J841" i="1"/>
  <c r="G841" i="1" s="1"/>
  <c r="O840" i="1"/>
  <c r="K840" i="1"/>
  <c r="J840" i="1"/>
  <c r="G840" i="1" s="1"/>
  <c r="O839" i="1"/>
  <c r="K839" i="1"/>
  <c r="J839" i="1"/>
  <c r="G839" i="1" s="1"/>
  <c r="O838" i="1"/>
  <c r="K838" i="1"/>
  <c r="J838" i="1"/>
  <c r="G838" i="1" s="1"/>
  <c r="O837" i="1"/>
  <c r="K837" i="1"/>
  <c r="J837" i="1"/>
  <c r="G837" i="1" s="1"/>
  <c r="O836" i="1"/>
  <c r="K836" i="1"/>
  <c r="J836" i="1"/>
  <c r="G836" i="1" s="1"/>
  <c r="O835" i="1"/>
  <c r="K835" i="1"/>
  <c r="J835" i="1"/>
  <c r="G835" i="1" s="1"/>
  <c r="O834" i="1"/>
  <c r="K834" i="1"/>
  <c r="J834" i="1"/>
  <c r="G834" i="1" s="1"/>
  <c r="O833" i="1"/>
  <c r="K833" i="1"/>
  <c r="J833" i="1"/>
  <c r="G833" i="1" s="1"/>
  <c r="O832" i="1"/>
  <c r="K832" i="1"/>
  <c r="J832" i="1"/>
  <c r="G832" i="1" s="1"/>
  <c r="O831" i="1"/>
  <c r="K831" i="1"/>
  <c r="J831" i="1"/>
  <c r="G831" i="1" s="1"/>
  <c r="O830" i="1"/>
  <c r="K830" i="1"/>
  <c r="J830" i="1"/>
  <c r="G830" i="1" s="1"/>
  <c r="O829" i="1"/>
  <c r="K829" i="1"/>
  <c r="J829" i="1"/>
  <c r="G829" i="1" s="1"/>
  <c r="O828" i="1"/>
  <c r="K828" i="1"/>
  <c r="J828" i="1"/>
  <c r="G828" i="1" s="1"/>
  <c r="O827" i="1"/>
  <c r="K827" i="1"/>
  <c r="J827" i="1"/>
  <c r="G827" i="1" s="1"/>
  <c r="O826" i="1"/>
  <c r="K826" i="1"/>
  <c r="J826" i="1"/>
  <c r="G826" i="1" s="1"/>
  <c r="O825" i="1"/>
  <c r="K825" i="1"/>
  <c r="J825" i="1"/>
  <c r="G825" i="1" s="1"/>
  <c r="O824" i="1"/>
  <c r="K824" i="1"/>
  <c r="J824" i="1"/>
  <c r="G824" i="1" s="1"/>
  <c r="O823" i="1"/>
  <c r="K823" i="1"/>
  <c r="J823" i="1"/>
  <c r="G823" i="1" s="1"/>
  <c r="O822" i="1"/>
  <c r="K822" i="1"/>
  <c r="J822" i="1"/>
  <c r="G822" i="1" s="1"/>
  <c r="O821" i="1"/>
  <c r="K821" i="1"/>
  <c r="J821" i="1"/>
  <c r="G821" i="1" s="1"/>
  <c r="O820" i="1"/>
  <c r="K820" i="1"/>
  <c r="J820" i="1"/>
  <c r="G820" i="1" s="1"/>
  <c r="O819" i="1"/>
  <c r="K819" i="1"/>
  <c r="J819" i="1"/>
  <c r="G819" i="1" s="1"/>
  <c r="O818" i="1"/>
  <c r="K818" i="1"/>
  <c r="J818" i="1"/>
  <c r="G818" i="1" s="1"/>
  <c r="O817" i="1"/>
  <c r="K817" i="1"/>
  <c r="J817" i="1"/>
  <c r="G817" i="1" s="1"/>
  <c r="O816" i="1"/>
  <c r="K816" i="1"/>
  <c r="J816" i="1"/>
  <c r="G816" i="1" s="1"/>
  <c r="O815" i="1"/>
  <c r="K815" i="1"/>
  <c r="J815" i="1"/>
  <c r="G815" i="1" s="1"/>
  <c r="O814" i="1"/>
  <c r="K814" i="1"/>
  <c r="J814" i="1"/>
  <c r="G814" i="1" s="1"/>
  <c r="O813" i="1"/>
  <c r="K813" i="1"/>
  <c r="J813" i="1"/>
  <c r="G813" i="1" s="1"/>
  <c r="O812" i="1"/>
  <c r="K812" i="1"/>
  <c r="J812" i="1"/>
  <c r="G812" i="1" s="1"/>
  <c r="O811" i="1"/>
  <c r="K811" i="1"/>
  <c r="J811" i="1"/>
  <c r="G811" i="1" s="1"/>
  <c r="O810" i="1"/>
  <c r="K810" i="1"/>
  <c r="J810" i="1"/>
  <c r="G810" i="1" s="1"/>
  <c r="O809" i="1"/>
  <c r="K809" i="1"/>
  <c r="J809" i="1"/>
  <c r="G809" i="1" s="1"/>
  <c r="O808" i="1"/>
  <c r="K808" i="1"/>
  <c r="J808" i="1"/>
  <c r="G808" i="1" s="1"/>
  <c r="O807" i="1"/>
  <c r="K807" i="1"/>
  <c r="J807" i="1"/>
  <c r="G807" i="1" s="1"/>
  <c r="O806" i="1"/>
  <c r="K806" i="1"/>
  <c r="J806" i="1"/>
  <c r="G806" i="1" s="1"/>
  <c r="O805" i="1"/>
  <c r="K805" i="1"/>
  <c r="J805" i="1"/>
  <c r="G805" i="1" s="1"/>
  <c r="O804" i="1"/>
  <c r="K804" i="1"/>
  <c r="J804" i="1"/>
  <c r="G804" i="1" s="1"/>
  <c r="O803" i="1"/>
  <c r="K803" i="1"/>
  <c r="J803" i="1"/>
  <c r="G803" i="1" s="1"/>
  <c r="O802" i="1"/>
  <c r="K802" i="1"/>
  <c r="J802" i="1"/>
  <c r="G802" i="1" s="1"/>
  <c r="O801" i="1"/>
  <c r="K801" i="1"/>
  <c r="J801" i="1"/>
  <c r="G801" i="1" s="1"/>
  <c r="O800" i="1"/>
  <c r="K800" i="1"/>
  <c r="J800" i="1"/>
  <c r="G800" i="1" s="1"/>
  <c r="O799" i="1"/>
  <c r="K799" i="1"/>
  <c r="J799" i="1"/>
  <c r="G799" i="1" s="1"/>
  <c r="O798" i="1"/>
  <c r="K798" i="1"/>
  <c r="J798" i="1"/>
  <c r="G798" i="1" s="1"/>
  <c r="O797" i="1"/>
  <c r="K797" i="1"/>
  <c r="J797" i="1"/>
  <c r="G797" i="1" s="1"/>
  <c r="O796" i="1"/>
  <c r="K796" i="1"/>
  <c r="J796" i="1"/>
  <c r="G796" i="1" s="1"/>
  <c r="O795" i="1"/>
  <c r="K795" i="1"/>
  <c r="J795" i="1"/>
  <c r="G795" i="1" s="1"/>
  <c r="O794" i="1"/>
  <c r="K794" i="1"/>
  <c r="J794" i="1"/>
  <c r="G794" i="1" s="1"/>
  <c r="O793" i="1"/>
  <c r="K793" i="1"/>
  <c r="J793" i="1"/>
  <c r="G793" i="1" s="1"/>
  <c r="O792" i="1"/>
  <c r="K792" i="1"/>
  <c r="J792" i="1"/>
  <c r="G792" i="1" s="1"/>
  <c r="O791" i="1"/>
  <c r="K791" i="1"/>
  <c r="J791" i="1"/>
  <c r="G791" i="1" s="1"/>
  <c r="O790" i="1"/>
  <c r="K790" i="1"/>
  <c r="J790" i="1"/>
  <c r="G790" i="1" s="1"/>
  <c r="O789" i="1"/>
  <c r="K789" i="1"/>
  <c r="J789" i="1"/>
  <c r="G789" i="1" s="1"/>
  <c r="O788" i="1"/>
  <c r="K788" i="1"/>
  <c r="J788" i="1"/>
  <c r="G788" i="1" s="1"/>
  <c r="O787" i="1"/>
  <c r="K787" i="1"/>
  <c r="J787" i="1"/>
  <c r="G787" i="1" s="1"/>
  <c r="O786" i="1"/>
  <c r="K786" i="1"/>
  <c r="J786" i="1"/>
  <c r="G786" i="1" s="1"/>
  <c r="O785" i="1"/>
  <c r="K785" i="1"/>
  <c r="J785" i="1"/>
  <c r="G785" i="1" s="1"/>
  <c r="O784" i="1"/>
  <c r="K784" i="1"/>
  <c r="J784" i="1"/>
  <c r="G784" i="1" s="1"/>
  <c r="O783" i="1"/>
  <c r="K783" i="1"/>
  <c r="J783" i="1"/>
  <c r="G783" i="1" s="1"/>
  <c r="O782" i="1"/>
  <c r="K782" i="1"/>
  <c r="J782" i="1"/>
  <c r="G782" i="1" s="1"/>
  <c r="O781" i="1"/>
  <c r="K781" i="1"/>
  <c r="J781" i="1"/>
  <c r="G781" i="1" s="1"/>
  <c r="O780" i="1"/>
  <c r="K780" i="1"/>
  <c r="J780" i="1"/>
  <c r="G780" i="1" s="1"/>
  <c r="O779" i="1"/>
  <c r="K779" i="1"/>
  <c r="J779" i="1"/>
  <c r="G779" i="1" s="1"/>
  <c r="O778" i="1"/>
  <c r="K778" i="1"/>
  <c r="J778" i="1"/>
  <c r="G778" i="1" s="1"/>
  <c r="O777" i="1"/>
  <c r="K777" i="1"/>
  <c r="J777" i="1"/>
  <c r="G777" i="1" s="1"/>
  <c r="O776" i="1"/>
  <c r="K776" i="1"/>
  <c r="J776" i="1"/>
  <c r="G776" i="1" s="1"/>
  <c r="O775" i="1"/>
  <c r="K775" i="1"/>
  <c r="J775" i="1"/>
  <c r="G775" i="1" s="1"/>
  <c r="O774" i="1"/>
  <c r="K774" i="1"/>
  <c r="J774" i="1"/>
  <c r="G774" i="1" s="1"/>
  <c r="O773" i="1"/>
  <c r="K773" i="1"/>
  <c r="J773" i="1"/>
  <c r="G773" i="1" s="1"/>
  <c r="O772" i="1"/>
  <c r="K772" i="1"/>
  <c r="J772" i="1"/>
  <c r="G772" i="1" s="1"/>
  <c r="O771" i="1"/>
  <c r="K771" i="1"/>
  <c r="J771" i="1"/>
  <c r="G771" i="1" s="1"/>
  <c r="O770" i="1"/>
  <c r="K770" i="1"/>
  <c r="J770" i="1"/>
  <c r="G770" i="1" s="1"/>
  <c r="O769" i="1"/>
  <c r="K769" i="1"/>
  <c r="J769" i="1"/>
  <c r="G769" i="1" s="1"/>
  <c r="O768" i="1"/>
  <c r="K768" i="1"/>
  <c r="J768" i="1"/>
  <c r="G768" i="1" s="1"/>
  <c r="O767" i="1"/>
  <c r="K767" i="1"/>
  <c r="J767" i="1"/>
  <c r="G767" i="1" s="1"/>
  <c r="O766" i="1"/>
  <c r="K766" i="1"/>
  <c r="J766" i="1"/>
  <c r="G766" i="1" s="1"/>
  <c r="O765" i="1"/>
  <c r="K765" i="1"/>
  <c r="J765" i="1"/>
  <c r="G765" i="1" s="1"/>
  <c r="O764" i="1"/>
  <c r="K764" i="1"/>
  <c r="J764" i="1"/>
  <c r="G764" i="1" s="1"/>
  <c r="O763" i="1"/>
  <c r="K763" i="1"/>
  <c r="J763" i="1"/>
  <c r="G763" i="1" s="1"/>
  <c r="O762" i="1"/>
  <c r="K762" i="1"/>
  <c r="J762" i="1"/>
  <c r="G762" i="1" s="1"/>
  <c r="O761" i="1"/>
  <c r="K761" i="1"/>
  <c r="J761" i="1"/>
  <c r="G761" i="1" s="1"/>
  <c r="O760" i="1"/>
  <c r="K760" i="1"/>
  <c r="J760" i="1"/>
  <c r="G760" i="1" s="1"/>
  <c r="O759" i="1"/>
  <c r="K759" i="1"/>
  <c r="J759" i="1"/>
  <c r="G759" i="1" s="1"/>
  <c r="O758" i="1"/>
  <c r="K758" i="1"/>
  <c r="J758" i="1"/>
  <c r="G758" i="1" s="1"/>
  <c r="O757" i="1"/>
  <c r="K757" i="1"/>
  <c r="J757" i="1"/>
  <c r="G757" i="1" s="1"/>
  <c r="O756" i="1"/>
  <c r="K756" i="1"/>
  <c r="J756" i="1"/>
  <c r="G756" i="1" s="1"/>
  <c r="O755" i="1"/>
  <c r="K755" i="1"/>
  <c r="J755" i="1"/>
  <c r="G755" i="1" s="1"/>
  <c r="O754" i="1"/>
  <c r="K754" i="1"/>
  <c r="J754" i="1"/>
  <c r="G754" i="1" s="1"/>
  <c r="O753" i="1"/>
  <c r="K753" i="1"/>
  <c r="J753" i="1"/>
  <c r="G753" i="1" s="1"/>
  <c r="O752" i="1"/>
  <c r="K752" i="1"/>
  <c r="J752" i="1"/>
  <c r="G752" i="1" s="1"/>
  <c r="O751" i="1"/>
  <c r="K751" i="1"/>
  <c r="J751" i="1"/>
  <c r="G751" i="1" s="1"/>
  <c r="O750" i="1"/>
  <c r="K750" i="1"/>
  <c r="J750" i="1"/>
  <c r="G750" i="1" s="1"/>
  <c r="O749" i="1"/>
  <c r="K749" i="1"/>
  <c r="J749" i="1"/>
  <c r="G749" i="1" s="1"/>
  <c r="O748" i="1"/>
  <c r="K748" i="1"/>
  <c r="J748" i="1"/>
  <c r="G748" i="1" s="1"/>
  <c r="O747" i="1"/>
  <c r="K747" i="1"/>
  <c r="J747" i="1"/>
  <c r="G747" i="1" s="1"/>
  <c r="O746" i="1"/>
  <c r="K746" i="1"/>
  <c r="J746" i="1"/>
  <c r="G746" i="1" s="1"/>
  <c r="O745" i="1"/>
  <c r="K745" i="1"/>
  <c r="J745" i="1"/>
  <c r="G745" i="1" s="1"/>
  <c r="O744" i="1"/>
  <c r="K744" i="1"/>
  <c r="J744" i="1"/>
  <c r="G744" i="1" s="1"/>
  <c r="O743" i="1"/>
  <c r="K743" i="1"/>
  <c r="J743" i="1"/>
  <c r="G743" i="1" s="1"/>
  <c r="O742" i="1"/>
  <c r="K742" i="1"/>
  <c r="J742" i="1"/>
  <c r="G742" i="1" s="1"/>
  <c r="O741" i="1"/>
  <c r="K741" i="1"/>
  <c r="J741" i="1"/>
  <c r="G741" i="1" s="1"/>
  <c r="O740" i="1"/>
  <c r="K740" i="1"/>
  <c r="J740" i="1"/>
  <c r="G740" i="1" s="1"/>
  <c r="O739" i="1"/>
  <c r="K739" i="1"/>
  <c r="J739" i="1"/>
  <c r="G739" i="1" s="1"/>
  <c r="O738" i="1"/>
  <c r="K738" i="1"/>
  <c r="J738" i="1"/>
  <c r="G738" i="1" s="1"/>
  <c r="O737" i="1"/>
  <c r="K737" i="1"/>
  <c r="J737" i="1"/>
  <c r="G737" i="1" s="1"/>
  <c r="O736" i="1"/>
  <c r="K736" i="1"/>
  <c r="J736" i="1"/>
  <c r="G736" i="1" s="1"/>
  <c r="O735" i="1"/>
  <c r="K735" i="1"/>
  <c r="J735" i="1"/>
  <c r="G735" i="1" s="1"/>
  <c r="O734" i="1"/>
  <c r="K734" i="1"/>
  <c r="J734" i="1"/>
  <c r="G734" i="1" s="1"/>
  <c r="O733" i="1"/>
  <c r="K733" i="1"/>
  <c r="J733" i="1"/>
  <c r="G733" i="1" s="1"/>
  <c r="O732" i="1"/>
  <c r="K732" i="1"/>
  <c r="J732" i="1"/>
  <c r="G732" i="1" s="1"/>
  <c r="O731" i="1"/>
  <c r="K731" i="1"/>
  <c r="J731" i="1"/>
  <c r="G731" i="1" s="1"/>
  <c r="O730" i="1"/>
  <c r="K730" i="1"/>
  <c r="J730" i="1"/>
  <c r="G730" i="1" s="1"/>
  <c r="O729" i="1"/>
  <c r="K729" i="1"/>
  <c r="J729" i="1"/>
  <c r="G729" i="1" s="1"/>
  <c r="O728" i="1"/>
  <c r="K728" i="1"/>
  <c r="J728" i="1"/>
  <c r="G728" i="1" s="1"/>
  <c r="O727" i="1"/>
  <c r="K727" i="1"/>
  <c r="J727" i="1"/>
  <c r="G727" i="1" s="1"/>
  <c r="O726" i="1"/>
  <c r="K726" i="1"/>
  <c r="J726" i="1"/>
  <c r="G726" i="1" s="1"/>
  <c r="O725" i="1"/>
  <c r="K725" i="1"/>
  <c r="J725" i="1"/>
  <c r="G725" i="1" s="1"/>
  <c r="O724" i="1"/>
  <c r="K724" i="1"/>
  <c r="J724" i="1"/>
  <c r="G724" i="1" s="1"/>
  <c r="O723" i="1"/>
  <c r="K723" i="1"/>
  <c r="J723" i="1"/>
  <c r="G723" i="1" s="1"/>
  <c r="O722" i="1"/>
  <c r="K722" i="1"/>
  <c r="J722" i="1"/>
  <c r="G722" i="1" s="1"/>
  <c r="O721" i="1"/>
  <c r="K721" i="1"/>
  <c r="J721" i="1"/>
  <c r="G721" i="1" s="1"/>
  <c r="O720" i="1"/>
  <c r="K720" i="1"/>
  <c r="J720" i="1"/>
  <c r="G720" i="1" s="1"/>
  <c r="O719" i="1"/>
  <c r="K719" i="1"/>
  <c r="J719" i="1"/>
  <c r="G719" i="1" s="1"/>
  <c r="O718" i="1"/>
  <c r="K718" i="1"/>
  <c r="J718" i="1"/>
  <c r="G718" i="1" s="1"/>
  <c r="O717" i="1"/>
  <c r="K717" i="1"/>
  <c r="J717" i="1"/>
  <c r="G717" i="1" s="1"/>
  <c r="O716" i="1"/>
  <c r="K716" i="1"/>
  <c r="J716" i="1"/>
  <c r="G716" i="1" s="1"/>
  <c r="O715" i="1"/>
  <c r="K715" i="1"/>
  <c r="J715" i="1"/>
  <c r="G715" i="1" s="1"/>
  <c r="O714" i="1"/>
  <c r="K714" i="1"/>
  <c r="J714" i="1"/>
  <c r="G714" i="1" s="1"/>
  <c r="O713" i="1"/>
  <c r="K713" i="1"/>
  <c r="J713" i="1"/>
  <c r="G713" i="1" s="1"/>
  <c r="O712" i="1"/>
  <c r="K712" i="1"/>
  <c r="J712" i="1"/>
  <c r="G712" i="1" s="1"/>
  <c r="O711" i="1"/>
  <c r="K711" i="1"/>
  <c r="J711" i="1"/>
  <c r="G711" i="1" s="1"/>
  <c r="O710" i="1"/>
  <c r="K710" i="1"/>
  <c r="J710" i="1"/>
  <c r="G710" i="1" s="1"/>
  <c r="O709" i="1"/>
  <c r="K709" i="1"/>
  <c r="J709" i="1"/>
  <c r="G709" i="1" s="1"/>
  <c r="O708" i="1"/>
  <c r="K708" i="1"/>
  <c r="J708" i="1"/>
  <c r="G708" i="1" s="1"/>
  <c r="O707" i="1"/>
  <c r="K707" i="1"/>
  <c r="J707" i="1"/>
  <c r="G707" i="1" s="1"/>
  <c r="O706" i="1"/>
  <c r="K706" i="1"/>
  <c r="J706" i="1"/>
  <c r="G706" i="1" s="1"/>
  <c r="O705" i="1"/>
  <c r="K705" i="1"/>
  <c r="J705" i="1"/>
  <c r="G705" i="1" s="1"/>
  <c r="O704" i="1"/>
  <c r="K704" i="1"/>
  <c r="J704" i="1"/>
  <c r="G704" i="1" s="1"/>
  <c r="O703" i="1"/>
  <c r="K703" i="1"/>
  <c r="J703" i="1"/>
  <c r="G703" i="1" s="1"/>
  <c r="O702" i="1"/>
  <c r="K702" i="1"/>
  <c r="J702" i="1"/>
  <c r="G702" i="1" s="1"/>
  <c r="O701" i="1"/>
  <c r="K701" i="1"/>
  <c r="J701" i="1"/>
  <c r="G701" i="1" s="1"/>
  <c r="O700" i="1"/>
  <c r="K700" i="1"/>
  <c r="J700" i="1"/>
  <c r="G700" i="1" s="1"/>
  <c r="O699" i="1"/>
  <c r="K699" i="1"/>
  <c r="J699" i="1"/>
  <c r="G699" i="1" s="1"/>
  <c r="O698" i="1"/>
  <c r="K698" i="1"/>
  <c r="J698" i="1"/>
  <c r="G698" i="1" s="1"/>
  <c r="O697" i="1"/>
  <c r="K697" i="1"/>
  <c r="J697" i="1"/>
  <c r="G697" i="1" s="1"/>
  <c r="O696" i="1"/>
  <c r="K696" i="1"/>
  <c r="J696" i="1"/>
  <c r="G696" i="1" s="1"/>
  <c r="O695" i="1"/>
  <c r="K695" i="1"/>
  <c r="J695" i="1"/>
  <c r="G695" i="1" s="1"/>
  <c r="O694" i="1"/>
  <c r="K694" i="1"/>
  <c r="J694" i="1"/>
  <c r="G694" i="1" s="1"/>
  <c r="O693" i="1"/>
  <c r="K693" i="1"/>
  <c r="J693" i="1"/>
  <c r="G693" i="1" s="1"/>
  <c r="O692" i="1"/>
  <c r="K692" i="1"/>
  <c r="J692" i="1"/>
  <c r="G692" i="1" s="1"/>
  <c r="O691" i="1"/>
  <c r="K691" i="1"/>
  <c r="J691" i="1"/>
  <c r="G691" i="1" s="1"/>
  <c r="O690" i="1"/>
  <c r="K690" i="1"/>
  <c r="J690" i="1"/>
  <c r="G690" i="1" s="1"/>
  <c r="O689" i="1"/>
  <c r="K689" i="1"/>
  <c r="J689" i="1"/>
  <c r="G689" i="1" s="1"/>
  <c r="O688" i="1"/>
  <c r="K688" i="1"/>
  <c r="J688" i="1"/>
  <c r="G688" i="1" s="1"/>
  <c r="O687" i="1"/>
  <c r="K687" i="1"/>
  <c r="J687" i="1"/>
  <c r="G687" i="1" s="1"/>
  <c r="O686" i="1"/>
  <c r="K686" i="1"/>
  <c r="J686" i="1"/>
  <c r="G686" i="1" s="1"/>
  <c r="O685" i="1"/>
  <c r="K685" i="1"/>
  <c r="J685" i="1"/>
  <c r="G685" i="1" s="1"/>
  <c r="O684" i="1"/>
  <c r="K684" i="1"/>
  <c r="J684" i="1"/>
  <c r="G684" i="1" s="1"/>
  <c r="O683" i="1"/>
  <c r="K683" i="1"/>
  <c r="J683" i="1"/>
  <c r="G683" i="1" s="1"/>
  <c r="O682" i="1"/>
  <c r="K682" i="1"/>
  <c r="J682" i="1"/>
  <c r="G682" i="1" s="1"/>
  <c r="O681" i="1"/>
  <c r="K681" i="1"/>
  <c r="J681" i="1"/>
  <c r="G681" i="1" s="1"/>
  <c r="O680" i="1"/>
  <c r="K680" i="1"/>
  <c r="J680" i="1"/>
  <c r="G680" i="1" s="1"/>
  <c r="O679" i="1"/>
  <c r="K679" i="1"/>
  <c r="J679" i="1"/>
  <c r="G679" i="1" s="1"/>
  <c r="O678" i="1"/>
  <c r="K678" i="1"/>
  <c r="J678" i="1"/>
  <c r="G678" i="1" s="1"/>
  <c r="O677" i="1"/>
  <c r="K677" i="1"/>
  <c r="J677" i="1"/>
  <c r="G677" i="1" s="1"/>
  <c r="O676" i="1"/>
  <c r="K676" i="1"/>
  <c r="J676" i="1"/>
  <c r="G676" i="1" s="1"/>
  <c r="O675" i="1"/>
  <c r="K675" i="1"/>
  <c r="J675" i="1"/>
  <c r="G675" i="1" s="1"/>
  <c r="O674" i="1"/>
  <c r="K674" i="1"/>
  <c r="J674" i="1"/>
  <c r="G674" i="1" s="1"/>
  <c r="O673" i="1"/>
  <c r="K673" i="1"/>
  <c r="J673" i="1"/>
  <c r="G673" i="1" s="1"/>
  <c r="O672" i="1"/>
  <c r="K672" i="1"/>
  <c r="J672" i="1"/>
  <c r="G672" i="1" s="1"/>
  <c r="O671" i="1"/>
  <c r="K671" i="1"/>
  <c r="J671" i="1"/>
  <c r="G671" i="1" s="1"/>
  <c r="O670" i="1"/>
  <c r="K670" i="1"/>
  <c r="J670" i="1"/>
  <c r="G670" i="1" s="1"/>
  <c r="O669" i="1"/>
  <c r="K669" i="1"/>
  <c r="J669" i="1"/>
  <c r="G669" i="1" s="1"/>
  <c r="O668" i="1"/>
  <c r="K668" i="1"/>
  <c r="J668" i="1"/>
  <c r="G668" i="1" s="1"/>
  <c r="O667" i="1"/>
  <c r="K667" i="1"/>
  <c r="J667" i="1"/>
  <c r="G667" i="1" s="1"/>
  <c r="O666" i="1"/>
  <c r="K666" i="1"/>
  <c r="J666" i="1"/>
  <c r="G666" i="1" s="1"/>
  <c r="O665" i="1"/>
  <c r="K665" i="1"/>
  <c r="J665" i="1"/>
  <c r="G665" i="1" s="1"/>
  <c r="O664" i="1"/>
  <c r="K664" i="1"/>
  <c r="J664" i="1"/>
  <c r="G664" i="1" s="1"/>
  <c r="O663" i="1"/>
  <c r="K663" i="1"/>
  <c r="J663" i="1"/>
  <c r="G663" i="1" s="1"/>
  <c r="O662" i="1"/>
  <c r="K662" i="1"/>
  <c r="J662" i="1"/>
  <c r="G662" i="1" s="1"/>
  <c r="O661" i="1"/>
  <c r="K661" i="1"/>
  <c r="J661" i="1"/>
  <c r="G661" i="1" s="1"/>
  <c r="O660" i="1"/>
  <c r="K660" i="1"/>
  <c r="J660" i="1"/>
  <c r="G660" i="1" s="1"/>
  <c r="O659" i="1"/>
  <c r="K659" i="1"/>
  <c r="J659" i="1"/>
  <c r="G659" i="1" s="1"/>
  <c r="O658" i="1"/>
  <c r="K658" i="1"/>
  <c r="J658" i="1"/>
  <c r="G658" i="1" s="1"/>
  <c r="O657" i="1"/>
  <c r="K657" i="1"/>
  <c r="J657" i="1"/>
  <c r="G657" i="1" s="1"/>
  <c r="O656" i="1"/>
  <c r="K656" i="1"/>
  <c r="J656" i="1"/>
  <c r="G656" i="1" s="1"/>
  <c r="O655" i="1"/>
  <c r="K655" i="1"/>
  <c r="J655" i="1"/>
  <c r="G655" i="1" s="1"/>
  <c r="O654" i="1"/>
  <c r="K654" i="1"/>
  <c r="J654" i="1"/>
  <c r="G654" i="1" s="1"/>
  <c r="O653" i="1"/>
  <c r="K653" i="1"/>
  <c r="J653" i="1"/>
  <c r="G653" i="1" s="1"/>
  <c r="O652" i="1"/>
  <c r="K652" i="1"/>
  <c r="J652" i="1"/>
  <c r="G652" i="1" s="1"/>
  <c r="O651" i="1"/>
  <c r="K651" i="1"/>
  <c r="J651" i="1"/>
  <c r="G651" i="1" s="1"/>
  <c r="O650" i="1"/>
  <c r="K650" i="1"/>
  <c r="J650" i="1"/>
  <c r="G650" i="1" s="1"/>
  <c r="O649" i="1"/>
  <c r="K649" i="1"/>
  <c r="J649" i="1"/>
  <c r="G649" i="1" s="1"/>
  <c r="O648" i="1"/>
  <c r="K648" i="1"/>
  <c r="J648" i="1"/>
  <c r="G648" i="1" s="1"/>
  <c r="O647" i="1"/>
  <c r="K647" i="1"/>
  <c r="J647" i="1"/>
  <c r="G647" i="1" s="1"/>
  <c r="O646" i="1"/>
  <c r="K646" i="1"/>
  <c r="J646" i="1"/>
  <c r="G646" i="1" s="1"/>
  <c r="O645" i="1"/>
  <c r="K645" i="1"/>
  <c r="J645" i="1"/>
  <c r="G645" i="1" s="1"/>
  <c r="O644" i="1"/>
  <c r="K644" i="1"/>
  <c r="J644" i="1"/>
  <c r="G644" i="1" s="1"/>
  <c r="O643" i="1"/>
  <c r="K643" i="1"/>
  <c r="J643" i="1"/>
  <c r="G643" i="1" s="1"/>
  <c r="O642" i="1"/>
  <c r="K642" i="1"/>
  <c r="J642" i="1"/>
  <c r="G642" i="1" s="1"/>
  <c r="O641" i="1"/>
  <c r="K641" i="1"/>
  <c r="J641" i="1"/>
  <c r="G641" i="1" s="1"/>
  <c r="O640" i="1"/>
  <c r="K640" i="1"/>
  <c r="J640" i="1"/>
  <c r="G640" i="1" s="1"/>
  <c r="O639" i="1"/>
  <c r="K639" i="1"/>
  <c r="J639" i="1"/>
  <c r="G639" i="1" s="1"/>
  <c r="O638" i="1"/>
  <c r="K638" i="1"/>
  <c r="J638" i="1"/>
  <c r="G638" i="1" s="1"/>
  <c r="O637" i="1"/>
  <c r="K637" i="1"/>
  <c r="J637" i="1"/>
  <c r="G637" i="1" s="1"/>
  <c r="O636" i="1"/>
  <c r="K636" i="1"/>
  <c r="J636" i="1"/>
  <c r="G636" i="1" s="1"/>
  <c r="O635" i="1"/>
  <c r="K635" i="1"/>
  <c r="J635" i="1"/>
  <c r="G635" i="1" s="1"/>
  <c r="O634" i="1"/>
  <c r="K634" i="1"/>
  <c r="J634" i="1"/>
  <c r="G634" i="1" s="1"/>
  <c r="O633" i="1"/>
  <c r="K633" i="1"/>
  <c r="J633" i="1"/>
  <c r="G633" i="1" s="1"/>
  <c r="O632" i="1"/>
  <c r="K632" i="1"/>
  <c r="J632" i="1"/>
  <c r="G632" i="1" s="1"/>
  <c r="O631" i="1"/>
  <c r="K631" i="1"/>
  <c r="J631" i="1"/>
  <c r="G631" i="1" s="1"/>
  <c r="O630" i="1"/>
  <c r="K630" i="1"/>
  <c r="J630" i="1"/>
  <c r="G630" i="1" s="1"/>
  <c r="O629" i="1"/>
  <c r="K629" i="1"/>
  <c r="J629" i="1"/>
  <c r="G629" i="1" s="1"/>
  <c r="O628" i="1"/>
  <c r="K628" i="1"/>
  <c r="J628" i="1"/>
  <c r="G628" i="1" s="1"/>
  <c r="O627" i="1"/>
  <c r="K627" i="1"/>
  <c r="J627" i="1"/>
  <c r="G627" i="1" s="1"/>
  <c r="O626" i="1"/>
  <c r="K626" i="1"/>
  <c r="J626" i="1"/>
  <c r="G626" i="1" s="1"/>
  <c r="O625" i="1"/>
  <c r="K625" i="1"/>
  <c r="J625" i="1"/>
  <c r="G625" i="1" s="1"/>
  <c r="O624" i="1"/>
  <c r="K624" i="1"/>
  <c r="J624" i="1"/>
  <c r="G624" i="1" s="1"/>
  <c r="O623" i="1"/>
  <c r="K623" i="1"/>
  <c r="J623" i="1"/>
  <c r="G623" i="1" s="1"/>
  <c r="O622" i="1"/>
  <c r="K622" i="1"/>
  <c r="J622" i="1"/>
  <c r="G622" i="1" s="1"/>
  <c r="O621" i="1"/>
  <c r="K621" i="1"/>
  <c r="J621" i="1"/>
  <c r="G621" i="1" s="1"/>
  <c r="O620" i="1"/>
  <c r="K620" i="1"/>
  <c r="J620" i="1"/>
  <c r="G620" i="1" s="1"/>
  <c r="O619" i="1"/>
  <c r="K619" i="1"/>
  <c r="J619" i="1"/>
  <c r="G619" i="1" s="1"/>
  <c r="O618" i="1"/>
  <c r="K618" i="1"/>
  <c r="J618" i="1"/>
  <c r="G618" i="1" s="1"/>
  <c r="O617" i="1"/>
  <c r="K617" i="1"/>
  <c r="J617" i="1"/>
  <c r="G617" i="1" s="1"/>
  <c r="O616" i="1"/>
  <c r="K616" i="1"/>
  <c r="J616" i="1"/>
  <c r="G616" i="1" s="1"/>
  <c r="O615" i="1"/>
  <c r="K615" i="1"/>
  <c r="J615" i="1"/>
  <c r="G615" i="1" s="1"/>
  <c r="O614" i="1"/>
  <c r="K614" i="1"/>
  <c r="J614" i="1"/>
  <c r="G614" i="1" s="1"/>
  <c r="O613" i="1"/>
  <c r="K613" i="1"/>
  <c r="J613" i="1"/>
  <c r="G613" i="1" s="1"/>
  <c r="O612" i="1"/>
  <c r="K612" i="1"/>
  <c r="J612" i="1"/>
  <c r="G612" i="1" s="1"/>
  <c r="O611" i="1"/>
  <c r="K611" i="1"/>
  <c r="J611" i="1"/>
  <c r="G611" i="1" s="1"/>
  <c r="O610" i="1"/>
  <c r="K610" i="1"/>
  <c r="J610" i="1"/>
  <c r="G610" i="1" s="1"/>
  <c r="O609" i="1"/>
  <c r="K609" i="1"/>
  <c r="J609" i="1"/>
  <c r="G609" i="1" s="1"/>
  <c r="O608" i="1"/>
  <c r="K608" i="1"/>
  <c r="J608" i="1"/>
  <c r="G608" i="1" s="1"/>
  <c r="O607" i="1"/>
  <c r="K607" i="1"/>
  <c r="J607" i="1"/>
  <c r="G607" i="1" s="1"/>
  <c r="O606" i="1"/>
  <c r="K606" i="1"/>
  <c r="J606" i="1"/>
  <c r="G606" i="1" s="1"/>
  <c r="O605" i="1"/>
  <c r="K605" i="1"/>
  <c r="J605" i="1"/>
  <c r="G605" i="1" s="1"/>
  <c r="O604" i="1"/>
  <c r="K604" i="1"/>
  <c r="J604" i="1"/>
  <c r="G604" i="1" s="1"/>
  <c r="O603" i="1"/>
  <c r="K603" i="1"/>
  <c r="J603" i="1"/>
  <c r="G603" i="1" s="1"/>
  <c r="O602" i="1"/>
  <c r="K602" i="1"/>
  <c r="J602" i="1"/>
  <c r="G602" i="1" s="1"/>
  <c r="O601" i="1"/>
  <c r="K601" i="1"/>
  <c r="J601" i="1"/>
  <c r="G601" i="1" s="1"/>
  <c r="O600" i="1"/>
  <c r="K600" i="1"/>
  <c r="J600" i="1"/>
  <c r="G600" i="1" s="1"/>
  <c r="O599" i="1"/>
  <c r="K599" i="1"/>
  <c r="J599" i="1"/>
  <c r="G599" i="1" s="1"/>
  <c r="O598" i="1"/>
  <c r="K598" i="1"/>
  <c r="J598" i="1"/>
  <c r="G598" i="1" s="1"/>
  <c r="O597" i="1"/>
  <c r="K597" i="1"/>
  <c r="J597" i="1"/>
  <c r="G597" i="1" s="1"/>
  <c r="O596" i="1"/>
  <c r="K596" i="1"/>
  <c r="J596" i="1"/>
  <c r="G596" i="1" s="1"/>
  <c r="O595" i="1"/>
  <c r="K595" i="1"/>
  <c r="J595" i="1"/>
  <c r="G595" i="1" s="1"/>
  <c r="O594" i="1"/>
  <c r="K594" i="1"/>
  <c r="J594" i="1"/>
  <c r="G594" i="1" s="1"/>
  <c r="O593" i="1"/>
  <c r="K593" i="1"/>
  <c r="J593" i="1"/>
  <c r="G593" i="1" s="1"/>
  <c r="O592" i="1"/>
  <c r="K592" i="1"/>
  <c r="J592" i="1"/>
  <c r="G592" i="1" s="1"/>
  <c r="O591" i="1"/>
  <c r="K591" i="1"/>
  <c r="J591" i="1"/>
  <c r="G591" i="1" s="1"/>
  <c r="O590" i="1"/>
  <c r="K590" i="1"/>
  <c r="J590" i="1"/>
  <c r="G590" i="1" s="1"/>
  <c r="O589" i="1"/>
  <c r="K589" i="1"/>
  <c r="J589" i="1"/>
  <c r="G589" i="1" s="1"/>
  <c r="O588" i="1"/>
  <c r="K588" i="1"/>
  <c r="J588" i="1"/>
  <c r="G588" i="1" s="1"/>
  <c r="O587" i="1"/>
  <c r="K587" i="1"/>
  <c r="J587" i="1"/>
  <c r="G587" i="1" s="1"/>
  <c r="O586" i="1"/>
  <c r="K586" i="1"/>
  <c r="J586" i="1"/>
  <c r="G586" i="1" s="1"/>
  <c r="O585" i="1"/>
  <c r="K585" i="1"/>
  <c r="J585" i="1"/>
  <c r="G585" i="1" s="1"/>
  <c r="O584" i="1"/>
  <c r="K584" i="1"/>
  <c r="J584" i="1"/>
  <c r="G584" i="1" s="1"/>
  <c r="O583" i="1"/>
  <c r="K583" i="1"/>
  <c r="J583" i="1"/>
  <c r="G583" i="1" s="1"/>
  <c r="O582" i="1"/>
  <c r="K582" i="1"/>
  <c r="J582" i="1"/>
  <c r="G582" i="1" s="1"/>
  <c r="O581" i="1"/>
  <c r="K581" i="1"/>
  <c r="J581" i="1"/>
  <c r="G581" i="1" s="1"/>
  <c r="O580" i="1"/>
  <c r="K580" i="1"/>
  <c r="J580" i="1"/>
  <c r="G580" i="1" s="1"/>
  <c r="O579" i="1"/>
  <c r="K579" i="1"/>
  <c r="J579" i="1"/>
  <c r="G579" i="1" s="1"/>
  <c r="O578" i="1"/>
  <c r="K578" i="1"/>
  <c r="J578" i="1"/>
  <c r="G578" i="1" s="1"/>
  <c r="O577" i="1"/>
  <c r="K577" i="1"/>
  <c r="J577" i="1"/>
  <c r="G577" i="1" s="1"/>
  <c r="O576" i="1"/>
  <c r="K576" i="1"/>
  <c r="J576" i="1"/>
  <c r="G576" i="1" s="1"/>
  <c r="O575" i="1"/>
  <c r="K575" i="1"/>
  <c r="J575" i="1"/>
  <c r="G575" i="1" s="1"/>
  <c r="O574" i="1"/>
  <c r="K574" i="1"/>
  <c r="J574" i="1"/>
  <c r="G574" i="1" s="1"/>
  <c r="O573" i="1"/>
  <c r="K573" i="1"/>
  <c r="J573" i="1"/>
  <c r="G573" i="1" s="1"/>
  <c r="O572" i="1"/>
  <c r="K572" i="1"/>
  <c r="J572" i="1"/>
  <c r="G572" i="1" s="1"/>
  <c r="O571" i="1"/>
  <c r="K571" i="1"/>
  <c r="J571" i="1"/>
  <c r="G571" i="1" s="1"/>
  <c r="O570" i="1"/>
  <c r="K570" i="1"/>
  <c r="J570" i="1"/>
  <c r="G570" i="1" s="1"/>
  <c r="O569" i="1"/>
  <c r="K569" i="1"/>
  <c r="J569" i="1"/>
  <c r="G569" i="1" s="1"/>
  <c r="O568" i="1"/>
  <c r="K568" i="1"/>
  <c r="J568" i="1"/>
  <c r="G568" i="1" s="1"/>
  <c r="O567" i="1"/>
  <c r="K567" i="1"/>
  <c r="J567" i="1"/>
  <c r="G567" i="1" s="1"/>
  <c r="O566" i="1"/>
  <c r="K566" i="1"/>
  <c r="J566" i="1"/>
  <c r="G566" i="1" s="1"/>
  <c r="O565" i="1"/>
  <c r="K565" i="1"/>
  <c r="J565" i="1"/>
  <c r="G565" i="1" s="1"/>
  <c r="O564" i="1"/>
  <c r="K564" i="1"/>
  <c r="J564" i="1"/>
  <c r="G564" i="1" s="1"/>
  <c r="O563" i="1"/>
  <c r="K563" i="1"/>
  <c r="J563" i="1"/>
  <c r="G563" i="1" s="1"/>
  <c r="O562" i="1"/>
  <c r="K562" i="1"/>
  <c r="J562" i="1"/>
  <c r="G562" i="1" s="1"/>
  <c r="O561" i="1"/>
  <c r="K561" i="1"/>
  <c r="J561" i="1"/>
  <c r="G561" i="1" s="1"/>
  <c r="O560" i="1"/>
  <c r="K560" i="1"/>
  <c r="J560" i="1"/>
  <c r="G560" i="1" s="1"/>
  <c r="O559" i="1"/>
  <c r="K559" i="1"/>
  <c r="J559" i="1"/>
  <c r="G559" i="1" s="1"/>
  <c r="O558" i="1"/>
  <c r="K558" i="1"/>
  <c r="J558" i="1"/>
  <c r="G558" i="1" s="1"/>
  <c r="O557" i="1"/>
  <c r="K557" i="1"/>
  <c r="J557" i="1"/>
  <c r="G557" i="1" s="1"/>
  <c r="O556" i="1"/>
  <c r="K556" i="1"/>
  <c r="J556" i="1"/>
  <c r="G556" i="1" s="1"/>
  <c r="O555" i="1"/>
  <c r="K555" i="1"/>
  <c r="J555" i="1"/>
  <c r="G555" i="1" s="1"/>
  <c r="O554" i="1"/>
  <c r="K554" i="1"/>
  <c r="J554" i="1"/>
  <c r="G554" i="1" s="1"/>
  <c r="O553" i="1"/>
  <c r="K553" i="1"/>
  <c r="J553" i="1"/>
  <c r="G553" i="1" s="1"/>
  <c r="O552" i="1"/>
  <c r="K552" i="1"/>
  <c r="J552" i="1"/>
  <c r="G552" i="1" s="1"/>
  <c r="O551" i="1"/>
  <c r="K551" i="1"/>
  <c r="J551" i="1"/>
  <c r="G551" i="1" s="1"/>
  <c r="O550" i="1"/>
  <c r="K550" i="1"/>
  <c r="J550" i="1"/>
  <c r="G550" i="1" s="1"/>
  <c r="O549" i="1"/>
  <c r="K549" i="1"/>
  <c r="J549" i="1"/>
  <c r="G549" i="1" s="1"/>
  <c r="O548" i="1"/>
  <c r="K548" i="1"/>
  <c r="J548" i="1"/>
  <c r="G548" i="1" s="1"/>
  <c r="O547" i="1"/>
  <c r="K547" i="1"/>
  <c r="J547" i="1"/>
  <c r="G547" i="1" s="1"/>
  <c r="O546" i="1"/>
  <c r="K546" i="1"/>
  <c r="J546" i="1"/>
  <c r="G546" i="1" s="1"/>
  <c r="O545" i="1"/>
  <c r="K545" i="1"/>
  <c r="J545" i="1"/>
  <c r="G545" i="1" s="1"/>
  <c r="O544" i="1"/>
  <c r="K544" i="1"/>
  <c r="J544" i="1"/>
  <c r="G544" i="1" s="1"/>
  <c r="O543" i="1"/>
  <c r="K543" i="1"/>
  <c r="J543" i="1"/>
  <c r="G543" i="1" s="1"/>
  <c r="O542" i="1"/>
  <c r="K542" i="1"/>
  <c r="J542" i="1"/>
  <c r="G542" i="1" s="1"/>
  <c r="O541" i="1"/>
  <c r="K541" i="1"/>
  <c r="J541" i="1"/>
  <c r="G541" i="1" s="1"/>
  <c r="O540" i="1"/>
  <c r="K540" i="1"/>
  <c r="J540" i="1"/>
  <c r="G540" i="1" s="1"/>
  <c r="O539" i="1"/>
  <c r="K539" i="1"/>
  <c r="J539" i="1"/>
  <c r="G539" i="1" s="1"/>
  <c r="O538" i="1"/>
  <c r="K538" i="1"/>
  <c r="J538" i="1"/>
  <c r="G538" i="1" s="1"/>
  <c r="O537" i="1"/>
  <c r="K537" i="1"/>
  <c r="J537" i="1"/>
  <c r="G537" i="1" s="1"/>
  <c r="O536" i="1"/>
  <c r="K536" i="1"/>
  <c r="J536" i="1"/>
  <c r="G536" i="1" s="1"/>
  <c r="O535" i="1"/>
  <c r="K535" i="1"/>
  <c r="J535" i="1"/>
  <c r="G535" i="1" s="1"/>
  <c r="O534" i="1"/>
  <c r="K534" i="1"/>
  <c r="J534" i="1"/>
  <c r="G534" i="1" s="1"/>
  <c r="O533" i="1"/>
  <c r="K533" i="1"/>
  <c r="J533" i="1"/>
  <c r="G533" i="1" s="1"/>
  <c r="O532" i="1"/>
  <c r="K532" i="1"/>
  <c r="J532" i="1"/>
  <c r="G532" i="1" s="1"/>
  <c r="O531" i="1"/>
  <c r="K531" i="1"/>
  <c r="J531" i="1"/>
  <c r="G531" i="1" s="1"/>
  <c r="O530" i="1"/>
  <c r="K530" i="1"/>
  <c r="J530" i="1"/>
  <c r="G530" i="1" s="1"/>
  <c r="O529" i="1"/>
  <c r="K529" i="1"/>
  <c r="J529" i="1"/>
  <c r="G529" i="1" s="1"/>
  <c r="O528" i="1"/>
  <c r="K528" i="1"/>
  <c r="J528" i="1"/>
  <c r="G528" i="1" s="1"/>
  <c r="O527" i="1"/>
  <c r="K527" i="1"/>
  <c r="J527" i="1"/>
  <c r="G527" i="1" s="1"/>
  <c r="O526" i="1"/>
  <c r="K526" i="1"/>
  <c r="J526" i="1"/>
  <c r="G526" i="1" s="1"/>
  <c r="O525" i="1"/>
  <c r="K525" i="1"/>
  <c r="J525" i="1"/>
  <c r="G525" i="1" s="1"/>
  <c r="O524" i="1"/>
  <c r="K524" i="1"/>
  <c r="J524" i="1"/>
  <c r="G524" i="1" s="1"/>
  <c r="O523" i="1"/>
  <c r="K523" i="1"/>
  <c r="J523" i="1"/>
  <c r="G523" i="1" s="1"/>
  <c r="O522" i="1"/>
  <c r="K522" i="1"/>
  <c r="G522" i="1"/>
  <c r="O521" i="1"/>
  <c r="K521" i="1"/>
  <c r="J521" i="1"/>
  <c r="G521" i="1" s="1"/>
  <c r="O520" i="1"/>
  <c r="K520" i="1"/>
  <c r="J520" i="1"/>
  <c r="G520" i="1" s="1"/>
  <c r="O519" i="1"/>
  <c r="K519" i="1"/>
  <c r="J519" i="1"/>
  <c r="G519" i="1" s="1"/>
  <c r="O518" i="1"/>
  <c r="K518" i="1"/>
  <c r="J518" i="1"/>
  <c r="G518" i="1" s="1"/>
  <c r="O517" i="1"/>
  <c r="K517" i="1"/>
  <c r="J517" i="1"/>
  <c r="G517" i="1" s="1"/>
  <c r="O516" i="1"/>
  <c r="K516" i="1"/>
  <c r="J516" i="1"/>
  <c r="G516" i="1" s="1"/>
  <c r="O515" i="1"/>
  <c r="K515" i="1"/>
  <c r="J515" i="1"/>
  <c r="G515" i="1" s="1"/>
  <c r="O514" i="1"/>
  <c r="K514" i="1"/>
  <c r="J514" i="1"/>
  <c r="G514" i="1" s="1"/>
  <c r="O513" i="1"/>
  <c r="K513" i="1"/>
  <c r="J513" i="1"/>
  <c r="G513" i="1" s="1"/>
  <c r="O512" i="1"/>
  <c r="K512" i="1"/>
  <c r="J512" i="1"/>
  <c r="G512" i="1" s="1"/>
  <c r="O511" i="1"/>
  <c r="K511" i="1"/>
  <c r="J511" i="1"/>
  <c r="G511" i="1" s="1"/>
  <c r="O510" i="1"/>
  <c r="K510" i="1"/>
  <c r="J510" i="1"/>
  <c r="G510" i="1" s="1"/>
  <c r="O509" i="1"/>
  <c r="K509" i="1"/>
  <c r="J509" i="1"/>
  <c r="G509" i="1" s="1"/>
  <c r="O508" i="1"/>
  <c r="K508" i="1"/>
  <c r="J508" i="1"/>
  <c r="G508" i="1" s="1"/>
  <c r="O507" i="1"/>
  <c r="K507" i="1"/>
  <c r="J507" i="1"/>
  <c r="G507" i="1" s="1"/>
  <c r="O506" i="1"/>
  <c r="K506" i="1"/>
  <c r="J506" i="1"/>
  <c r="G506" i="1" s="1"/>
  <c r="O505" i="1"/>
  <c r="K505" i="1"/>
  <c r="J505" i="1"/>
  <c r="G505" i="1" s="1"/>
  <c r="O504" i="1"/>
  <c r="K504" i="1"/>
  <c r="J504" i="1"/>
  <c r="G504" i="1" s="1"/>
  <c r="O503" i="1"/>
  <c r="K503" i="1"/>
  <c r="J503" i="1"/>
  <c r="G503" i="1" s="1"/>
  <c r="O502" i="1"/>
  <c r="K502" i="1"/>
  <c r="J502" i="1"/>
  <c r="G502" i="1" s="1"/>
  <c r="O501" i="1"/>
  <c r="K501" i="1"/>
  <c r="J501" i="1"/>
  <c r="G501" i="1" s="1"/>
  <c r="O500" i="1"/>
  <c r="K500" i="1"/>
  <c r="J500" i="1"/>
  <c r="G500" i="1" s="1"/>
  <c r="O499" i="1"/>
  <c r="K499" i="1"/>
  <c r="J499" i="1"/>
  <c r="G499" i="1" s="1"/>
  <c r="O498" i="1"/>
  <c r="K498" i="1"/>
  <c r="J498" i="1"/>
  <c r="G498" i="1" s="1"/>
  <c r="O497" i="1"/>
  <c r="K497" i="1"/>
  <c r="J497" i="1"/>
  <c r="G497" i="1" s="1"/>
  <c r="O496" i="1"/>
  <c r="K496" i="1"/>
  <c r="J496" i="1"/>
  <c r="G496" i="1" s="1"/>
  <c r="O495" i="1"/>
  <c r="K495" i="1"/>
  <c r="J495" i="1"/>
  <c r="G495" i="1" s="1"/>
  <c r="O494" i="1"/>
  <c r="K494" i="1"/>
  <c r="J494" i="1"/>
  <c r="G494" i="1" s="1"/>
  <c r="O493" i="1"/>
  <c r="K493" i="1"/>
  <c r="J493" i="1"/>
  <c r="G493" i="1" s="1"/>
  <c r="O492" i="1"/>
  <c r="K492" i="1"/>
  <c r="J492" i="1"/>
  <c r="G492" i="1" s="1"/>
  <c r="O491" i="1"/>
  <c r="K491" i="1"/>
  <c r="J491" i="1"/>
  <c r="G491" i="1" s="1"/>
  <c r="O490" i="1"/>
  <c r="K490" i="1"/>
  <c r="J490" i="1"/>
  <c r="G490" i="1" s="1"/>
  <c r="O489" i="1"/>
  <c r="K489" i="1"/>
  <c r="J489" i="1"/>
  <c r="G489" i="1" s="1"/>
  <c r="O488" i="1"/>
  <c r="K488" i="1"/>
  <c r="J488" i="1"/>
  <c r="G488" i="1" s="1"/>
  <c r="O487" i="1"/>
  <c r="K487" i="1"/>
  <c r="J487" i="1"/>
  <c r="G487" i="1" s="1"/>
  <c r="O486" i="1"/>
  <c r="K486" i="1"/>
  <c r="J486" i="1"/>
  <c r="G486" i="1" s="1"/>
  <c r="O485" i="1"/>
  <c r="K485" i="1"/>
  <c r="J485" i="1"/>
  <c r="G485" i="1" s="1"/>
  <c r="O484" i="1"/>
  <c r="K484" i="1"/>
  <c r="J484" i="1"/>
  <c r="G484" i="1" s="1"/>
  <c r="O483" i="1"/>
  <c r="K483" i="1"/>
  <c r="J483" i="1"/>
  <c r="G483" i="1" s="1"/>
  <c r="O482" i="1"/>
  <c r="K482" i="1"/>
  <c r="J482" i="1"/>
  <c r="G482" i="1" s="1"/>
  <c r="O481" i="1"/>
  <c r="K481" i="1"/>
  <c r="J481" i="1"/>
  <c r="G481" i="1" s="1"/>
  <c r="O480" i="1"/>
  <c r="K480" i="1"/>
  <c r="J480" i="1"/>
  <c r="G480" i="1" s="1"/>
  <c r="O479" i="1"/>
  <c r="K479" i="1"/>
  <c r="J479" i="1"/>
  <c r="G479" i="1" s="1"/>
  <c r="O478" i="1"/>
  <c r="K478" i="1"/>
  <c r="J478" i="1"/>
  <c r="G478" i="1" s="1"/>
  <c r="O477" i="1"/>
  <c r="K477" i="1"/>
  <c r="J477" i="1"/>
  <c r="G477" i="1" s="1"/>
  <c r="O476" i="1"/>
  <c r="K476" i="1"/>
  <c r="J476" i="1"/>
  <c r="G476" i="1" s="1"/>
  <c r="O475" i="1"/>
  <c r="K475" i="1"/>
  <c r="J475" i="1"/>
  <c r="G475" i="1" s="1"/>
  <c r="O474" i="1"/>
  <c r="K474" i="1"/>
  <c r="J474" i="1"/>
  <c r="G474" i="1" s="1"/>
  <c r="O473" i="1"/>
  <c r="K473" i="1"/>
  <c r="J473" i="1"/>
  <c r="G473" i="1" s="1"/>
  <c r="O472" i="1"/>
  <c r="K472" i="1"/>
  <c r="J472" i="1"/>
  <c r="G472" i="1" s="1"/>
  <c r="O471" i="1"/>
  <c r="K471" i="1"/>
  <c r="J471" i="1"/>
  <c r="G471" i="1" s="1"/>
  <c r="O470" i="1"/>
  <c r="K470" i="1"/>
  <c r="J470" i="1"/>
  <c r="G470" i="1" s="1"/>
  <c r="O469" i="1"/>
  <c r="K469" i="1"/>
  <c r="J469" i="1"/>
  <c r="G469" i="1" s="1"/>
  <c r="O468" i="1"/>
  <c r="K468" i="1"/>
  <c r="J468" i="1"/>
  <c r="G468" i="1" s="1"/>
  <c r="O467" i="1"/>
  <c r="K467" i="1"/>
  <c r="J467" i="1"/>
  <c r="G467" i="1" s="1"/>
  <c r="O466" i="1"/>
  <c r="K466" i="1"/>
  <c r="J466" i="1"/>
  <c r="G466" i="1" s="1"/>
  <c r="O465" i="1"/>
  <c r="K465" i="1"/>
  <c r="J465" i="1"/>
  <c r="G465" i="1" s="1"/>
  <c r="O464" i="1"/>
  <c r="K464" i="1"/>
  <c r="J464" i="1"/>
  <c r="G464" i="1" s="1"/>
  <c r="O463" i="1"/>
  <c r="K463" i="1"/>
  <c r="J463" i="1"/>
  <c r="G463" i="1" s="1"/>
  <c r="O462" i="1"/>
  <c r="K462" i="1"/>
  <c r="J462" i="1"/>
  <c r="G462" i="1" s="1"/>
  <c r="O461" i="1"/>
  <c r="K461" i="1"/>
  <c r="J461" i="1"/>
  <c r="G461" i="1" s="1"/>
  <c r="O460" i="1"/>
  <c r="K460" i="1"/>
  <c r="J460" i="1"/>
  <c r="G460" i="1" s="1"/>
  <c r="O459" i="1"/>
  <c r="K459" i="1"/>
  <c r="J459" i="1"/>
  <c r="G459" i="1" s="1"/>
  <c r="O458" i="1"/>
  <c r="K458" i="1"/>
  <c r="J458" i="1"/>
  <c r="G458" i="1" s="1"/>
  <c r="O457" i="1"/>
  <c r="K457" i="1"/>
  <c r="J457" i="1"/>
  <c r="G457" i="1" s="1"/>
  <c r="O456" i="1"/>
  <c r="K456" i="1"/>
  <c r="J456" i="1"/>
  <c r="G456" i="1" s="1"/>
  <c r="O455" i="1"/>
  <c r="K455" i="1"/>
  <c r="J455" i="1"/>
  <c r="G455" i="1" s="1"/>
  <c r="O454" i="1"/>
  <c r="K454" i="1"/>
  <c r="J454" i="1"/>
  <c r="G454" i="1" s="1"/>
  <c r="O453" i="1"/>
  <c r="K453" i="1"/>
  <c r="J453" i="1"/>
  <c r="G453" i="1" s="1"/>
  <c r="O452" i="1"/>
  <c r="K452" i="1"/>
  <c r="J452" i="1"/>
  <c r="G452" i="1" s="1"/>
  <c r="O451" i="1"/>
  <c r="K451" i="1"/>
  <c r="J451" i="1"/>
  <c r="G451" i="1" s="1"/>
  <c r="O450" i="1"/>
  <c r="K450" i="1"/>
  <c r="J450" i="1"/>
  <c r="G450" i="1" s="1"/>
  <c r="O449" i="1"/>
  <c r="K449" i="1"/>
  <c r="J449" i="1"/>
  <c r="G449" i="1" s="1"/>
  <c r="O448" i="1"/>
  <c r="K448" i="1"/>
  <c r="J448" i="1"/>
  <c r="G448" i="1" s="1"/>
  <c r="O447" i="1"/>
  <c r="K447" i="1"/>
  <c r="J447" i="1"/>
  <c r="G447" i="1" s="1"/>
  <c r="O446" i="1"/>
  <c r="K446" i="1"/>
  <c r="J446" i="1"/>
  <c r="G446" i="1" s="1"/>
  <c r="O445" i="1"/>
  <c r="K445" i="1"/>
  <c r="J445" i="1"/>
  <c r="G445" i="1" s="1"/>
  <c r="O444" i="1"/>
  <c r="K444" i="1"/>
  <c r="J444" i="1"/>
  <c r="G444" i="1" s="1"/>
  <c r="O443" i="1"/>
  <c r="K443" i="1"/>
  <c r="J443" i="1"/>
  <c r="G443" i="1" s="1"/>
  <c r="O442" i="1"/>
  <c r="K442" i="1"/>
  <c r="J442" i="1"/>
  <c r="G442" i="1" s="1"/>
  <c r="O441" i="1"/>
  <c r="K441" i="1"/>
  <c r="J441" i="1"/>
  <c r="G441" i="1" s="1"/>
  <c r="O440" i="1"/>
  <c r="K440" i="1"/>
  <c r="J440" i="1"/>
  <c r="G440" i="1" s="1"/>
  <c r="O439" i="1"/>
  <c r="K439" i="1"/>
  <c r="J439" i="1"/>
  <c r="G439" i="1" s="1"/>
  <c r="O438" i="1"/>
  <c r="K438" i="1"/>
  <c r="J438" i="1"/>
  <c r="G438" i="1" s="1"/>
  <c r="O437" i="1"/>
  <c r="K437" i="1"/>
  <c r="J437" i="1"/>
  <c r="G437" i="1" s="1"/>
  <c r="O436" i="1"/>
  <c r="K436" i="1"/>
  <c r="J436" i="1"/>
  <c r="G436" i="1" s="1"/>
  <c r="O435" i="1"/>
  <c r="K435" i="1"/>
  <c r="J435" i="1"/>
  <c r="G435" i="1" s="1"/>
  <c r="O434" i="1"/>
  <c r="K434" i="1"/>
  <c r="J434" i="1"/>
  <c r="G434" i="1" s="1"/>
  <c r="O433" i="1"/>
  <c r="K433" i="1"/>
  <c r="J433" i="1"/>
  <c r="G433" i="1" s="1"/>
  <c r="O432" i="1"/>
  <c r="K432" i="1"/>
  <c r="J432" i="1"/>
  <c r="G432" i="1" s="1"/>
  <c r="O431" i="1"/>
  <c r="K431" i="1"/>
  <c r="J431" i="1"/>
  <c r="G431" i="1" s="1"/>
  <c r="O430" i="1"/>
  <c r="K430" i="1"/>
  <c r="J430" i="1"/>
  <c r="G430" i="1" s="1"/>
  <c r="O429" i="1"/>
  <c r="K429" i="1"/>
  <c r="J429" i="1"/>
  <c r="G429" i="1" s="1"/>
  <c r="O428" i="1"/>
  <c r="K428" i="1"/>
  <c r="J428" i="1"/>
  <c r="G428" i="1" s="1"/>
  <c r="O427" i="1"/>
  <c r="K427" i="1"/>
  <c r="J427" i="1"/>
  <c r="G427" i="1" s="1"/>
  <c r="O426" i="1"/>
  <c r="K426" i="1"/>
  <c r="J426" i="1"/>
  <c r="G426" i="1" s="1"/>
  <c r="O425" i="1"/>
  <c r="K425" i="1"/>
  <c r="J425" i="1"/>
  <c r="G425" i="1" s="1"/>
  <c r="O424" i="1"/>
  <c r="K424" i="1"/>
  <c r="J424" i="1"/>
  <c r="G424" i="1" s="1"/>
  <c r="O423" i="1"/>
  <c r="K423" i="1"/>
  <c r="J423" i="1"/>
  <c r="G423" i="1" s="1"/>
  <c r="O422" i="1"/>
  <c r="K422" i="1"/>
  <c r="J422" i="1"/>
  <c r="G422" i="1" s="1"/>
  <c r="O421" i="1"/>
  <c r="K421" i="1"/>
  <c r="J421" i="1"/>
  <c r="G421" i="1" s="1"/>
  <c r="O420" i="1"/>
  <c r="K420" i="1"/>
  <c r="J420" i="1"/>
  <c r="G420" i="1" s="1"/>
  <c r="O419" i="1"/>
  <c r="K419" i="1"/>
  <c r="J419" i="1"/>
  <c r="G419" i="1" s="1"/>
  <c r="O418" i="1"/>
  <c r="K418" i="1"/>
  <c r="J418" i="1"/>
  <c r="G418" i="1" s="1"/>
  <c r="O417" i="1"/>
  <c r="K417" i="1"/>
  <c r="J417" i="1"/>
  <c r="G417" i="1" s="1"/>
  <c r="O416" i="1"/>
  <c r="K416" i="1"/>
  <c r="J416" i="1"/>
  <c r="G416" i="1" s="1"/>
  <c r="O415" i="1"/>
  <c r="K415" i="1"/>
  <c r="J415" i="1"/>
  <c r="G415" i="1" s="1"/>
  <c r="O414" i="1"/>
  <c r="K414" i="1"/>
  <c r="J414" i="1"/>
  <c r="G414" i="1" s="1"/>
  <c r="O413" i="1"/>
  <c r="K413" i="1"/>
  <c r="J413" i="1"/>
  <c r="G413" i="1" s="1"/>
  <c r="O412" i="1"/>
  <c r="K412" i="1"/>
  <c r="J412" i="1"/>
  <c r="G412" i="1" s="1"/>
  <c r="O411" i="1"/>
  <c r="K411" i="1"/>
  <c r="J411" i="1"/>
  <c r="G411" i="1" s="1"/>
  <c r="O410" i="1"/>
  <c r="K410" i="1"/>
  <c r="J410" i="1"/>
  <c r="G410" i="1" s="1"/>
  <c r="O409" i="1"/>
  <c r="K409" i="1"/>
  <c r="J409" i="1"/>
  <c r="G409" i="1" s="1"/>
  <c r="O408" i="1"/>
  <c r="K408" i="1"/>
  <c r="J408" i="1"/>
  <c r="G408" i="1" s="1"/>
  <c r="O407" i="1"/>
  <c r="K407" i="1"/>
  <c r="J407" i="1"/>
  <c r="G407" i="1" s="1"/>
  <c r="O406" i="1"/>
  <c r="K406" i="1"/>
  <c r="J406" i="1"/>
  <c r="G406" i="1" s="1"/>
  <c r="O405" i="1"/>
  <c r="K405" i="1"/>
  <c r="J405" i="1"/>
  <c r="G405" i="1" s="1"/>
  <c r="O404" i="1"/>
  <c r="K404" i="1"/>
  <c r="J404" i="1"/>
  <c r="G404" i="1" s="1"/>
  <c r="O403" i="1"/>
  <c r="K403" i="1"/>
  <c r="J403" i="1"/>
  <c r="G403" i="1" s="1"/>
  <c r="O402" i="1"/>
  <c r="K402" i="1"/>
  <c r="J402" i="1"/>
  <c r="G402" i="1" s="1"/>
  <c r="O401" i="1"/>
  <c r="K401" i="1"/>
  <c r="J401" i="1"/>
  <c r="G401" i="1" s="1"/>
  <c r="O400" i="1"/>
  <c r="K400" i="1"/>
  <c r="J400" i="1"/>
  <c r="G400" i="1" s="1"/>
  <c r="O399" i="1"/>
  <c r="K399" i="1"/>
  <c r="J399" i="1"/>
  <c r="G399" i="1" s="1"/>
  <c r="O398" i="1"/>
  <c r="K398" i="1"/>
  <c r="J398" i="1"/>
  <c r="G398" i="1" s="1"/>
  <c r="O397" i="1"/>
  <c r="K397" i="1"/>
  <c r="J397" i="1"/>
  <c r="G397" i="1" s="1"/>
  <c r="O396" i="1"/>
  <c r="K396" i="1"/>
  <c r="J396" i="1"/>
  <c r="G396" i="1" s="1"/>
  <c r="O395" i="1"/>
  <c r="K395" i="1"/>
  <c r="J395" i="1"/>
  <c r="G395" i="1" s="1"/>
  <c r="O394" i="1"/>
  <c r="K394" i="1"/>
  <c r="J394" i="1"/>
  <c r="G394" i="1" s="1"/>
  <c r="O393" i="1"/>
  <c r="K393" i="1"/>
  <c r="J393" i="1"/>
  <c r="G393" i="1" s="1"/>
  <c r="O392" i="1"/>
  <c r="K392" i="1"/>
  <c r="J392" i="1"/>
  <c r="G392" i="1" s="1"/>
  <c r="O391" i="1"/>
  <c r="K391" i="1"/>
  <c r="J391" i="1"/>
  <c r="G391" i="1" s="1"/>
  <c r="O390" i="1"/>
  <c r="K390" i="1"/>
  <c r="J390" i="1"/>
  <c r="G390" i="1" s="1"/>
  <c r="O389" i="1"/>
  <c r="K389" i="1"/>
  <c r="J389" i="1"/>
  <c r="G389" i="1" s="1"/>
  <c r="O388" i="1"/>
  <c r="K388" i="1"/>
  <c r="J388" i="1"/>
  <c r="G388" i="1" s="1"/>
  <c r="O387" i="1"/>
  <c r="K387" i="1"/>
  <c r="J387" i="1"/>
  <c r="G387" i="1" s="1"/>
  <c r="O386" i="1"/>
  <c r="K386" i="1"/>
  <c r="J386" i="1"/>
  <c r="G386" i="1" s="1"/>
  <c r="O385" i="1"/>
  <c r="K385" i="1"/>
  <c r="J385" i="1"/>
  <c r="G385" i="1" s="1"/>
  <c r="O384" i="1"/>
  <c r="K384" i="1"/>
  <c r="J384" i="1"/>
  <c r="G384" i="1" s="1"/>
  <c r="O383" i="1"/>
  <c r="K383" i="1"/>
  <c r="J383" i="1"/>
  <c r="G383" i="1" s="1"/>
  <c r="O382" i="1"/>
  <c r="K382" i="1"/>
  <c r="J382" i="1"/>
  <c r="G382" i="1" s="1"/>
  <c r="O381" i="1"/>
  <c r="K381" i="1"/>
  <c r="J381" i="1"/>
  <c r="G381" i="1" s="1"/>
  <c r="O380" i="1"/>
  <c r="K380" i="1"/>
  <c r="J380" i="1"/>
  <c r="G380" i="1" s="1"/>
  <c r="O379" i="1"/>
  <c r="K379" i="1"/>
  <c r="J379" i="1"/>
  <c r="G379" i="1" s="1"/>
  <c r="O378" i="1"/>
  <c r="K378" i="1"/>
  <c r="J378" i="1"/>
  <c r="G378" i="1" s="1"/>
  <c r="O377" i="1"/>
  <c r="K377" i="1"/>
  <c r="J377" i="1"/>
  <c r="G377" i="1" s="1"/>
  <c r="O376" i="1"/>
  <c r="K376" i="1"/>
  <c r="J376" i="1"/>
  <c r="G376" i="1" s="1"/>
  <c r="O375" i="1"/>
  <c r="K375" i="1"/>
  <c r="J375" i="1"/>
  <c r="G375" i="1" s="1"/>
  <c r="O374" i="1"/>
  <c r="K374" i="1"/>
  <c r="J374" i="1"/>
  <c r="G374" i="1" s="1"/>
  <c r="O373" i="1"/>
  <c r="K373" i="1"/>
  <c r="J373" i="1"/>
  <c r="G373" i="1" s="1"/>
  <c r="O372" i="1"/>
  <c r="K372" i="1"/>
  <c r="J372" i="1"/>
  <c r="G372" i="1" s="1"/>
  <c r="O371" i="1"/>
  <c r="K371" i="1"/>
  <c r="J371" i="1"/>
  <c r="G371" i="1" s="1"/>
  <c r="O370" i="1"/>
  <c r="K370" i="1"/>
  <c r="J370" i="1"/>
  <c r="G370" i="1" s="1"/>
  <c r="O369" i="1"/>
  <c r="K369" i="1"/>
  <c r="J369" i="1"/>
  <c r="G369" i="1" s="1"/>
  <c r="O368" i="1"/>
  <c r="K368" i="1"/>
  <c r="J368" i="1"/>
  <c r="G368" i="1" s="1"/>
  <c r="O367" i="1"/>
  <c r="K367" i="1"/>
  <c r="J367" i="1"/>
  <c r="G367" i="1" s="1"/>
  <c r="O366" i="1"/>
  <c r="K366" i="1"/>
  <c r="J366" i="1"/>
  <c r="G366" i="1" s="1"/>
  <c r="O365" i="1"/>
  <c r="K365" i="1"/>
  <c r="J365" i="1"/>
  <c r="G365" i="1" s="1"/>
  <c r="O364" i="1"/>
  <c r="K364" i="1"/>
  <c r="J364" i="1"/>
  <c r="G364" i="1" s="1"/>
  <c r="O363" i="1"/>
  <c r="K363" i="1"/>
  <c r="J363" i="1"/>
  <c r="G363" i="1" s="1"/>
  <c r="O362" i="1"/>
  <c r="K362" i="1"/>
  <c r="J362" i="1"/>
  <c r="G362" i="1" s="1"/>
  <c r="O361" i="1"/>
  <c r="K361" i="1"/>
  <c r="J361" i="1"/>
  <c r="G361" i="1" s="1"/>
  <c r="O360" i="1"/>
  <c r="K360" i="1"/>
  <c r="J360" i="1"/>
  <c r="G360" i="1" s="1"/>
  <c r="O359" i="1"/>
  <c r="K359" i="1"/>
  <c r="J359" i="1"/>
  <c r="G359" i="1" s="1"/>
  <c r="O358" i="1"/>
  <c r="K358" i="1"/>
  <c r="J358" i="1"/>
  <c r="G358" i="1" s="1"/>
  <c r="K357" i="1"/>
  <c r="J357" i="1"/>
  <c r="G357" i="1" s="1"/>
  <c r="K356" i="1"/>
  <c r="J356" i="1"/>
  <c r="G356" i="1" s="1"/>
  <c r="O355" i="1"/>
  <c r="K355" i="1"/>
  <c r="J355" i="1"/>
  <c r="G355" i="1" s="1"/>
  <c r="O354" i="1"/>
  <c r="K354" i="1"/>
  <c r="J354" i="1"/>
  <c r="G354" i="1" s="1"/>
  <c r="O353" i="1"/>
  <c r="K353" i="1"/>
  <c r="J353" i="1"/>
  <c r="G353" i="1" s="1"/>
  <c r="O352" i="1"/>
  <c r="K352" i="1"/>
  <c r="J352" i="1"/>
  <c r="G352" i="1" s="1"/>
  <c r="O351" i="1"/>
  <c r="K351" i="1"/>
  <c r="J351" i="1"/>
  <c r="G351" i="1" s="1"/>
  <c r="O350" i="1"/>
  <c r="K350" i="1"/>
  <c r="J350" i="1"/>
  <c r="G350" i="1" s="1"/>
  <c r="O349" i="1"/>
  <c r="K349" i="1"/>
  <c r="J349" i="1"/>
  <c r="G349" i="1" s="1"/>
  <c r="O348" i="1"/>
  <c r="K348" i="1"/>
  <c r="J348" i="1"/>
  <c r="G348" i="1" s="1"/>
  <c r="O347" i="1"/>
  <c r="K347" i="1"/>
  <c r="J347" i="1"/>
  <c r="G347" i="1" s="1"/>
  <c r="O346" i="1"/>
  <c r="K346" i="1"/>
  <c r="J346" i="1"/>
  <c r="G346" i="1" s="1"/>
  <c r="O345" i="1"/>
  <c r="K345" i="1"/>
  <c r="J345" i="1"/>
  <c r="G345" i="1" s="1"/>
  <c r="O344" i="1"/>
  <c r="K344" i="1"/>
  <c r="J344" i="1"/>
  <c r="G344" i="1" s="1"/>
  <c r="O343" i="1"/>
  <c r="K343" i="1"/>
  <c r="J343" i="1"/>
  <c r="G343" i="1" s="1"/>
  <c r="O342" i="1"/>
  <c r="K342" i="1"/>
  <c r="J342" i="1"/>
  <c r="G342" i="1" s="1"/>
  <c r="O341" i="1"/>
  <c r="K341" i="1"/>
  <c r="J341" i="1"/>
  <c r="G341" i="1" s="1"/>
  <c r="O340" i="1"/>
  <c r="K340" i="1"/>
  <c r="J340" i="1"/>
  <c r="G340" i="1" s="1"/>
  <c r="O339" i="1"/>
  <c r="K339" i="1"/>
  <c r="J339" i="1"/>
  <c r="G339" i="1" s="1"/>
  <c r="O338" i="1"/>
  <c r="K338" i="1"/>
  <c r="J338" i="1"/>
  <c r="G338" i="1" s="1"/>
  <c r="O337" i="1"/>
  <c r="K337" i="1"/>
  <c r="J337" i="1"/>
  <c r="G337" i="1" s="1"/>
  <c r="O336" i="1"/>
  <c r="K336" i="1"/>
  <c r="J336" i="1"/>
  <c r="G336" i="1" s="1"/>
  <c r="O335" i="1"/>
  <c r="K335" i="1"/>
  <c r="J335" i="1"/>
  <c r="G335" i="1" s="1"/>
  <c r="O334" i="1"/>
  <c r="K334" i="1"/>
  <c r="J334" i="1"/>
  <c r="G334" i="1" s="1"/>
  <c r="O333" i="1"/>
  <c r="K333" i="1"/>
  <c r="J333" i="1"/>
  <c r="G333" i="1" s="1"/>
  <c r="O332" i="1"/>
  <c r="K332" i="1"/>
  <c r="J332" i="1"/>
  <c r="G332" i="1" s="1"/>
  <c r="O331" i="1"/>
  <c r="K331" i="1"/>
  <c r="J331" i="1"/>
  <c r="G331" i="1" s="1"/>
  <c r="O330" i="1"/>
  <c r="K330" i="1"/>
  <c r="J330" i="1"/>
  <c r="G330" i="1" s="1"/>
  <c r="O329" i="1"/>
  <c r="K329" i="1"/>
  <c r="J329" i="1"/>
  <c r="G329" i="1" s="1"/>
  <c r="O328" i="1"/>
  <c r="K328" i="1"/>
  <c r="J328" i="1"/>
  <c r="G328" i="1" s="1"/>
  <c r="O327" i="1"/>
  <c r="K327" i="1"/>
  <c r="J327" i="1"/>
  <c r="G327" i="1" s="1"/>
  <c r="O326" i="1"/>
  <c r="K326" i="1"/>
  <c r="J326" i="1"/>
  <c r="G326" i="1" s="1"/>
  <c r="O325" i="1"/>
  <c r="K325" i="1"/>
  <c r="J325" i="1"/>
  <c r="G325" i="1" s="1"/>
  <c r="O324" i="1"/>
  <c r="K324" i="1"/>
  <c r="J324" i="1"/>
  <c r="G324" i="1" s="1"/>
  <c r="O323" i="1"/>
  <c r="K323" i="1"/>
  <c r="J323" i="1"/>
  <c r="G323" i="1" s="1"/>
  <c r="O322" i="1"/>
  <c r="K322" i="1"/>
  <c r="J322" i="1"/>
  <c r="G322" i="1" s="1"/>
  <c r="O321" i="1"/>
  <c r="K321" i="1"/>
  <c r="J321" i="1"/>
  <c r="G321" i="1" s="1"/>
  <c r="O320" i="1"/>
  <c r="K320" i="1"/>
  <c r="J320" i="1"/>
  <c r="G320" i="1" s="1"/>
  <c r="O319" i="1"/>
  <c r="K319" i="1"/>
  <c r="J319" i="1"/>
  <c r="G319" i="1" s="1"/>
  <c r="O318" i="1"/>
  <c r="K318" i="1"/>
  <c r="J318" i="1"/>
  <c r="G318" i="1" s="1"/>
  <c r="O317" i="1"/>
  <c r="K317" i="1"/>
  <c r="J317" i="1"/>
  <c r="G317" i="1" s="1"/>
  <c r="O316" i="1"/>
  <c r="K316" i="1"/>
  <c r="J316" i="1"/>
  <c r="G316" i="1" s="1"/>
  <c r="O315" i="1"/>
  <c r="K315" i="1"/>
  <c r="J315" i="1"/>
  <c r="G315" i="1" s="1"/>
  <c r="O314" i="1"/>
  <c r="K314" i="1"/>
  <c r="J314" i="1"/>
  <c r="G314" i="1" s="1"/>
  <c r="O313" i="1"/>
  <c r="K313" i="1"/>
  <c r="J313" i="1"/>
  <c r="G313" i="1" s="1"/>
  <c r="O312" i="1"/>
  <c r="K312" i="1"/>
  <c r="J312" i="1"/>
  <c r="G312" i="1" s="1"/>
  <c r="O311" i="1"/>
  <c r="K311" i="1"/>
  <c r="J311" i="1"/>
  <c r="G311" i="1" s="1"/>
  <c r="O310" i="1"/>
  <c r="K310" i="1"/>
  <c r="J310" i="1"/>
  <c r="G310" i="1" s="1"/>
  <c r="O309" i="1"/>
  <c r="K309" i="1"/>
  <c r="J309" i="1"/>
  <c r="G309" i="1" s="1"/>
  <c r="O308" i="1"/>
  <c r="K308" i="1"/>
  <c r="J308" i="1"/>
  <c r="G308" i="1" s="1"/>
  <c r="O307" i="1"/>
  <c r="K307" i="1"/>
  <c r="J307" i="1"/>
  <c r="G307" i="1" s="1"/>
  <c r="O306" i="1"/>
  <c r="K306" i="1"/>
  <c r="J306" i="1"/>
  <c r="G306" i="1" s="1"/>
  <c r="O305" i="1"/>
  <c r="K305" i="1"/>
  <c r="J305" i="1"/>
  <c r="G305" i="1" s="1"/>
  <c r="O304" i="1"/>
  <c r="K304" i="1"/>
  <c r="J304" i="1"/>
  <c r="G304" i="1" s="1"/>
  <c r="O303" i="1"/>
  <c r="K303" i="1"/>
  <c r="J303" i="1"/>
  <c r="G303" i="1" s="1"/>
  <c r="O302" i="1"/>
  <c r="K302" i="1"/>
  <c r="J302" i="1"/>
  <c r="G302" i="1" s="1"/>
  <c r="O301" i="1"/>
  <c r="K301" i="1"/>
  <c r="J301" i="1"/>
  <c r="G301" i="1" s="1"/>
  <c r="O300" i="1"/>
  <c r="K300" i="1"/>
  <c r="J300" i="1"/>
  <c r="G300" i="1" s="1"/>
  <c r="O299" i="1"/>
  <c r="K299" i="1"/>
  <c r="J299" i="1"/>
  <c r="G299" i="1" s="1"/>
  <c r="O298" i="1"/>
  <c r="K298" i="1"/>
  <c r="J298" i="1"/>
  <c r="G298" i="1" s="1"/>
  <c r="O297" i="1"/>
  <c r="K297" i="1"/>
  <c r="J297" i="1"/>
  <c r="G297" i="1" s="1"/>
  <c r="O296" i="1"/>
  <c r="K296" i="1"/>
  <c r="J296" i="1"/>
  <c r="G296" i="1" s="1"/>
  <c r="O295" i="1"/>
  <c r="K295" i="1"/>
  <c r="J295" i="1"/>
  <c r="G295" i="1" s="1"/>
  <c r="O294" i="1"/>
  <c r="K294" i="1"/>
  <c r="J294" i="1"/>
  <c r="G294" i="1" s="1"/>
  <c r="O293" i="1"/>
  <c r="K293" i="1"/>
  <c r="J293" i="1"/>
  <c r="G293" i="1" s="1"/>
  <c r="O292" i="1"/>
  <c r="K292" i="1"/>
  <c r="J292" i="1"/>
  <c r="G292" i="1" s="1"/>
  <c r="O291" i="1"/>
  <c r="K291" i="1"/>
  <c r="J291" i="1"/>
  <c r="G291" i="1" s="1"/>
  <c r="O290" i="1"/>
  <c r="K290" i="1"/>
  <c r="J290" i="1"/>
  <c r="G290" i="1" s="1"/>
  <c r="O289" i="1"/>
  <c r="K289" i="1"/>
  <c r="J289" i="1"/>
  <c r="G289" i="1" s="1"/>
  <c r="O288" i="1"/>
  <c r="K288" i="1"/>
  <c r="J288" i="1"/>
  <c r="G288" i="1" s="1"/>
  <c r="O287" i="1"/>
  <c r="K287" i="1"/>
  <c r="J287" i="1"/>
  <c r="G287" i="1" s="1"/>
  <c r="O286" i="1"/>
  <c r="K286" i="1"/>
  <c r="J286" i="1"/>
  <c r="G286" i="1" s="1"/>
  <c r="O285" i="1"/>
  <c r="K285" i="1"/>
  <c r="J285" i="1"/>
  <c r="G285" i="1" s="1"/>
  <c r="O284" i="1"/>
  <c r="K284" i="1"/>
  <c r="J284" i="1"/>
  <c r="G284" i="1" s="1"/>
  <c r="O283" i="1"/>
  <c r="K283" i="1"/>
  <c r="J283" i="1"/>
  <c r="G283" i="1" s="1"/>
  <c r="O282" i="1"/>
  <c r="K282" i="1"/>
  <c r="J282" i="1"/>
  <c r="G282" i="1" s="1"/>
  <c r="O281" i="1"/>
  <c r="K281" i="1"/>
  <c r="J281" i="1"/>
  <c r="G281" i="1" s="1"/>
  <c r="O280" i="1"/>
  <c r="K280" i="1"/>
  <c r="J280" i="1"/>
  <c r="G280" i="1" s="1"/>
  <c r="O279" i="1"/>
  <c r="K279" i="1"/>
  <c r="J279" i="1"/>
  <c r="G279" i="1" s="1"/>
  <c r="O278" i="1"/>
  <c r="K278" i="1"/>
  <c r="J278" i="1"/>
  <c r="G278" i="1" s="1"/>
  <c r="O277" i="1"/>
  <c r="K277" i="1"/>
  <c r="J277" i="1"/>
  <c r="G277" i="1" s="1"/>
  <c r="O276" i="1"/>
  <c r="K276" i="1"/>
  <c r="J276" i="1"/>
  <c r="G276" i="1" s="1"/>
  <c r="O275" i="1"/>
  <c r="K275" i="1"/>
  <c r="J275" i="1"/>
  <c r="G275" i="1" s="1"/>
  <c r="O274" i="1"/>
  <c r="K274" i="1"/>
  <c r="J274" i="1"/>
  <c r="G274" i="1" s="1"/>
  <c r="O273" i="1"/>
  <c r="K273" i="1"/>
  <c r="J273" i="1"/>
  <c r="G273" i="1" s="1"/>
  <c r="O272" i="1"/>
  <c r="K272" i="1"/>
  <c r="J272" i="1"/>
  <c r="G272" i="1" s="1"/>
  <c r="O271" i="1"/>
  <c r="K271" i="1"/>
  <c r="J271" i="1"/>
  <c r="G271" i="1" s="1"/>
  <c r="O270" i="1"/>
  <c r="K270" i="1"/>
  <c r="J270" i="1"/>
  <c r="G270" i="1" s="1"/>
  <c r="O269" i="1"/>
  <c r="K269" i="1"/>
  <c r="J269" i="1"/>
  <c r="G269" i="1" s="1"/>
  <c r="O268" i="1"/>
  <c r="K268" i="1"/>
  <c r="J268" i="1"/>
  <c r="G268" i="1" s="1"/>
  <c r="O267" i="1"/>
  <c r="K267" i="1"/>
  <c r="J267" i="1"/>
  <c r="G267" i="1" s="1"/>
  <c r="O266" i="1"/>
  <c r="K266" i="1"/>
  <c r="J266" i="1"/>
  <c r="G266" i="1" s="1"/>
  <c r="O265" i="1"/>
  <c r="K265" i="1"/>
  <c r="J265" i="1"/>
  <c r="G265" i="1" s="1"/>
  <c r="O264" i="1"/>
  <c r="K264" i="1"/>
  <c r="J264" i="1"/>
  <c r="G264" i="1" s="1"/>
  <c r="O263" i="1"/>
  <c r="K263" i="1"/>
  <c r="J263" i="1"/>
  <c r="G263" i="1" s="1"/>
  <c r="O262" i="1"/>
  <c r="K262" i="1"/>
  <c r="J262" i="1"/>
  <c r="G262" i="1" s="1"/>
  <c r="O261" i="1"/>
  <c r="K261" i="1"/>
  <c r="J261" i="1"/>
  <c r="G261" i="1" s="1"/>
  <c r="O260" i="1"/>
  <c r="K260" i="1"/>
  <c r="J260" i="1"/>
  <c r="G260" i="1" s="1"/>
  <c r="O259" i="1"/>
  <c r="K259" i="1"/>
  <c r="J259" i="1"/>
  <c r="G259" i="1" s="1"/>
  <c r="O258" i="1"/>
  <c r="K258" i="1"/>
  <c r="J258" i="1"/>
  <c r="G258" i="1" s="1"/>
  <c r="O257" i="1"/>
  <c r="K257" i="1"/>
  <c r="J257" i="1"/>
  <c r="G257" i="1" s="1"/>
  <c r="O256" i="1"/>
  <c r="K256" i="1"/>
  <c r="J256" i="1"/>
  <c r="G256" i="1" s="1"/>
  <c r="O255" i="1"/>
  <c r="K255" i="1"/>
  <c r="J255" i="1"/>
  <c r="G255" i="1" s="1"/>
  <c r="O254" i="1"/>
  <c r="K254" i="1"/>
  <c r="J254" i="1"/>
  <c r="G254" i="1" s="1"/>
  <c r="O253" i="1"/>
  <c r="K253" i="1"/>
  <c r="J253" i="1"/>
  <c r="G253" i="1" s="1"/>
  <c r="O252" i="1"/>
  <c r="K252" i="1"/>
  <c r="J252" i="1"/>
  <c r="G252" i="1" s="1"/>
  <c r="O251" i="1"/>
  <c r="K251" i="1"/>
  <c r="J251" i="1"/>
  <c r="G251" i="1" s="1"/>
  <c r="O250" i="1"/>
  <c r="K250" i="1"/>
  <c r="J250" i="1"/>
  <c r="G250" i="1" s="1"/>
  <c r="O249" i="1"/>
  <c r="K249" i="1"/>
  <c r="J249" i="1"/>
  <c r="G249" i="1" s="1"/>
  <c r="O248" i="1"/>
  <c r="K248" i="1"/>
  <c r="J248" i="1"/>
  <c r="G248" i="1" s="1"/>
  <c r="O247" i="1"/>
  <c r="K247" i="1"/>
  <c r="J247" i="1"/>
  <c r="G247" i="1" s="1"/>
  <c r="O246" i="1"/>
  <c r="K246" i="1"/>
  <c r="J246" i="1"/>
  <c r="G246" i="1" s="1"/>
  <c r="O245" i="1"/>
  <c r="K245" i="1"/>
  <c r="J245" i="1"/>
  <c r="G245" i="1" s="1"/>
  <c r="O244" i="1"/>
  <c r="K244" i="1"/>
  <c r="J244" i="1"/>
  <c r="G244" i="1" s="1"/>
  <c r="O243" i="1"/>
  <c r="K243" i="1"/>
  <c r="J243" i="1"/>
  <c r="G243" i="1" s="1"/>
  <c r="O242" i="1"/>
  <c r="K242" i="1"/>
  <c r="J242" i="1"/>
  <c r="G242" i="1" s="1"/>
  <c r="O241" i="1"/>
  <c r="K241" i="1"/>
  <c r="J241" i="1"/>
  <c r="G241" i="1" s="1"/>
  <c r="O240" i="1"/>
  <c r="K240" i="1"/>
  <c r="J240" i="1"/>
  <c r="G240" i="1" s="1"/>
  <c r="O239" i="1"/>
  <c r="K239" i="1"/>
  <c r="J239" i="1"/>
  <c r="G239" i="1" s="1"/>
  <c r="O238" i="1"/>
  <c r="K238" i="1"/>
  <c r="J238" i="1"/>
  <c r="G238" i="1" s="1"/>
  <c r="O237" i="1"/>
  <c r="K237" i="1"/>
  <c r="J237" i="1"/>
  <c r="G237" i="1" s="1"/>
  <c r="O236" i="1"/>
  <c r="K236" i="1"/>
  <c r="J236" i="1"/>
  <c r="G236" i="1" s="1"/>
  <c r="O235" i="1"/>
  <c r="K235" i="1"/>
  <c r="J235" i="1"/>
  <c r="G235" i="1" s="1"/>
  <c r="O234" i="1"/>
  <c r="K234" i="1"/>
  <c r="J234" i="1"/>
  <c r="G234" i="1" s="1"/>
  <c r="O233" i="1"/>
  <c r="K233" i="1"/>
  <c r="J233" i="1"/>
  <c r="G233" i="1" s="1"/>
  <c r="O232" i="1"/>
  <c r="K232" i="1"/>
  <c r="J232" i="1"/>
  <c r="G232" i="1" s="1"/>
  <c r="O231" i="1"/>
  <c r="K231" i="1"/>
  <c r="J231" i="1"/>
  <c r="G231" i="1" s="1"/>
  <c r="O230" i="1"/>
  <c r="K230" i="1"/>
  <c r="J230" i="1"/>
  <c r="G230" i="1" s="1"/>
  <c r="O229" i="1"/>
  <c r="K229" i="1"/>
  <c r="J229" i="1"/>
  <c r="G229" i="1" s="1"/>
  <c r="O228" i="1"/>
  <c r="K228" i="1"/>
  <c r="J228" i="1"/>
  <c r="G228" i="1" s="1"/>
  <c r="O227" i="1"/>
  <c r="K227" i="1"/>
  <c r="J227" i="1"/>
  <c r="G227" i="1" s="1"/>
  <c r="O226" i="1"/>
  <c r="K226" i="1"/>
  <c r="J226" i="1"/>
  <c r="G226" i="1" s="1"/>
  <c r="O225" i="1"/>
  <c r="K225" i="1"/>
  <c r="J225" i="1"/>
  <c r="G225" i="1" s="1"/>
  <c r="O224" i="1"/>
  <c r="K224" i="1"/>
  <c r="J224" i="1"/>
  <c r="G224" i="1" s="1"/>
  <c r="O223" i="1"/>
  <c r="K223" i="1"/>
  <c r="J223" i="1"/>
  <c r="G223" i="1" s="1"/>
  <c r="O222" i="1"/>
  <c r="K222" i="1"/>
  <c r="J222" i="1"/>
  <c r="G222" i="1" s="1"/>
  <c r="O221" i="1"/>
  <c r="K221" i="1"/>
  <c r="J221" i="1"/>
  <c r="G221" i="1" s="1"/>
  <c r="O220" i="1"/>
  <c r="K220" i="1"/>
  <c r="J220" i="1"/>
  <c r="G220" i="1" s="1"/>
  <c r="O219" i="1"/>
  <c r="K219" i="1"/>
  <c r="J219" i="1"/>
  <c r="G219" i="1" s="1"/>
  <c r="O218" i="1"/>
  <c r="K218" i="1"/>
  <c r="J218" i="1"/>
  <c r="G218" i="1" s="1"/>
  <c r="O217" i="1"/>
  <c r="K217" i="1"/>
  <c r="J217" i="1"/>
  <c r="G217" i="1" s="1"/>
  <c r="O216" i="1"/>
  <c r="K216" i="1"/>
  <c r="J216" i="1"/>
  <c r="G216" i="1" s="1"/>
  <c r="O215" i="1"/>
  <c r="K215" i="1"/>
  <c r="J215" i="1"/>
  <c r="G215" i="1" s="1"/>
  <c r="O214" i="1"/>
  <c r="K214" i="1"/>
  <c r="J214" i="1"/>
  <c r="G214" i="1" s="1"/>
  <c r="O213" i="1"/>
  <c r="K213" i="1"/>
  <c r="J213" i="1"/>
  <c r="G213" i="1" s="1"/>
  <c r="O212" i="1"/>
  <c r="K212" i="1"/>
  <c r="J212" i="1"/>
  <c r="G212" i="1" s="1"/>
  <c r="O211" i="1"/>
  <c r="K211" i="1"/>
  <c r="J211" i="1"/>
  <c r="G211" i="1" s="1"/>
  <c r="O210" i="1"/>
  <c r="K210" i="1"/>
  <c r="J210" i="1"/>
  <c r="G210" i="1" s="1"/>
  <c r="O209" i="1"/>
  <c r="K209" i="1"/>
  <c r="J209" i="1"/>
  <c r="G209" i="1" s="1"/>
  <c r="O208" i="1"/>
  <c r="K208" i="1"/>
  <c r="J208" i="1"/>
  <c r="G208" i="1" s="1"/>
  <c r="O207" i="1"/>
  <c r="K207" i="1"/>
  <c r="J207" i="1"/>
  <c r="G207" i="1" s="1"/>
  <c r="O206" i="1"/>
  <c r="K206" i="1"/>
  <c r="J206" i="1"/>
  <c r="G206" i="1" s="1"/>
  <c r="O205" i="1"/>
  <c r="K205" i="1"/>
  <c r="J205" i="1"/>
  <c r="G205" i="1" s="1"/>
  <c r="O204" i="1"/>
  <c r="K204" i="1"/>
  <c r="J204" i="1"/>
  <c r="G204" i="1" s="1"/>
  <c r="O203" i="1"/>
  <c r="K203" i="1"/>
  <c r="J203" i="1"/>
  <c r="G203" i="1" s="1"/>
  <c r="O202" i="1"/>
  <c r="K202" i="1"/>
  <c r="J202" i="1"/>
  <c r="G202" i="1" s="1"/>
  <c r="O201" i="1"/>
  <c r="K201" i="1"/>
  <c r="J201" i="1"/>
  <c r="G201" i="1" s="1"/>
  <c r="O200" i="1"/>
  <c r="K200" i="1"/>
  <c r="J200" i="1"/>
  <c r="G200" i="1" s="1"/>
  <c r="O199" i="1"/>
  <c r="K199" i="1"/>
  <c r="J199" i="1"/>
  <c r="G199" i="1" s="1"/>
  <c r="O198" i="1"/>
  <c r="K198" i="1"/>
  <c r="J198" i="1"/>
  <c r="G198" i="1" s="1"/>
  <c r="O197" i="1"/>
  <c r="K197" i="1"/>
  <c r="J197" i="1"/>
  <c r="G197" i="1" s="1"/>
  <c r="O196" i="1"/>
  <c r="K196" i="1"/>
  <c r="J196" i="1"/>
  <c r="G196" i="1" s="1"/>
  <c r="O195" i="1"/>
  <c r="K195" i="1"/>
  <c r="J195" i="1"/>
  <c r="G195" i="1" s="1"/>
  <c r="O194" i="1"/>
  <c r="K194" i="1"/>
  <c r="J194" i="1"/>
  <c r="G194" i="1" s="1"/>
  <c r="O193" i="1"/>
  <c r="K193" i="1"/>
  <c r="J193" i="1"/>
  <c r="G193" i="1" s="1"/>
  <c r="O192" i="1"/>
  <c r="K192" i="1"/>
  <c r="J192" i="1"/>
  <c r="G192" i="1" s="1"/>
  <c r="O191" i="1"/>
  <c r="K191" i="1"/>
  <c r="J191" i="1"/>
  <c r="G191" i="1" s="1"/>
  <c r="O190" i="1"/>
  <c r="K190" i="1"/>
  <c r="J190" i="1"/>
  <c r="G190" i="1" s="1"/>
  <c r="O189" i="1"/>
  <c r="K189" i="1"/>
  <c r="J189" i="1"/>
  <c r="G189" i="1" s="1"/>
  <c r="O188" i="1"/>
  <c r="K188" i="1"/>
  <c r="J188" i="1"/>
  <c r="G188" i="1" s="1"/>
  <c r="O187" i="1"/>
  <c r="K187" i="1"/>
  <c r="J187" i="1"/>
  <c r="G187" i="1" s="1"/>
  <c r="O186" i="1"/>
  <c r="K186" i="1"/>
  <c r="J186" i="1"/>
  <c r="G186" i="1" s="1"/>
  <c r="O185" i="1"/>
  <c r="K185" i="1"/>
  <c r="J185" i="1"/>
  <c r="G185" i="1" s="1"/>
  <c r="O184" i="1"/>
  <c r="K184" i="1"/>
  <c r="J184" i="1"/>
  <c r="G184" i="1" s="1"/>
  <c r="O183" i="1"/>
  <c r="K183" i="1"/>
  <c r="J183" i="1"/>
  <c r="G183" i="1" s="1"/>
  <c r="O182" i="1"/>
  <c r="K182" i="1"/>
  <c r="J182" i="1"/>
  <c r="G182" i="1" s="1"/>
  <c r="O181" i="1"/>
  <c r="K181" i="1"/>
  <c r="J181" i="1"/>
  <c r="G181" i="1" s="1"/>
  <c r="O180" i="1"/>
  <c r="K180" i="1"/>
  <c r="J180" i="1"/>
  <c r="G180" i="1" s="1"/>
  <c r="O179" i="1"/>
  <c r="K179" i="1"/>
  <c r="J179" i="1"/>
  <c r="G179" i="1" s="1"/>
  <c r="O178" i="1"/>
  <c r="K178" i="1"/>
  <c r="J178" i="1"/>
  <c r="G178" i="1" s="1"/>
  <c r="O177" i="1"/>
  <c r="K177" i="1"/>
  <c r="J177" i="1"/>
  <c r="G177" i="1" s="1"/>
  <c r="O176" i="1"/>
  <c r="K176" i="1"/>
  <c r="J176" i="1"/>
  <c r="G176" i="1" s="1"/>
  <c r="O175" i="1"/>
  <c r="K175" i="1"/>
  <c r="J175" i="1"/>
  <c r="G175" i="1" s="1"/>
  <c r="O174" i="1"/>
  <c r="K174" i="1"/>
  <c r="J174" i="1"/>
  <c r="G174" i="1" s="1"/>
  <c r="O173" i="1"/>
  <c r="K173" i="1"/>
  <c r="J173" i="1"/>
  <c r="G173" i="1" s="1"/>
  <c r="O172" i="1"/>
  <c r="K172" i="1"/>
  <c r="J172" i="1"/>
  <c r="G172" i="1" s="1"/>
  <c r="O171" i="1"/>
  <c r="K171" i="1"/>
  <c r="J171" i="1"/>
  <c r="G171" i="1" s="1"/>
  <c r="O170" i="1"/>
  <c r="K170" i="1"/>
  <c r="J170" i="1"/>
  <c r="G170" i="1" s="1"/>
  <c r="O169" i="1"/>
  <c r="K169" i="1"/>
  <c r="J169" i="1"/>
  <c r="G169" i="1" s="1"/>
  <c r="O168" i="1"/>
  <c r="K168" i="1"/>
  <c r="J168" i="1"/>
  <c r="G168" i="1" s="1"/>
  <c r="O167" i="1"/>
  <c r="K167" i="1"/>
  <c r="J167" i="1"/>
  <c r="G167" i="1" s="1"/>
  <c r="O166" i="1"/>
  <c r="K166" i="1"/>
  <c r="J166" i="1"/>
  <c r="G166" i="1" s="1"/>
  <c r="O165" i="1"/>
  <c r="K165" i="1"/>
  <c r="J165" i="1"/>
  <c r="G165" i="1" s="1"/>
  <c r="O164" i="1"/>
  <c r="K164" i="1"/>
  <c r="J164" i="1"/>
  <c r="G164" i="1" s="1"/>
  <c r="O163" i="1"/>
  <c r="K163" i="1"/>
  <c r="J163" i="1"/>
  <c r="G163" i="1" s="1"/>
  <c r="O162" i="1"/>
  <c r="K162" i="1"/>
  <c r="J162" i="1"/>
  <c r="G162" i="1" s="1"/>
  <c r="O161" i="1"/>
  <c r="K161" i="1"/>
  <c r="J161" i="1"/>
  <c r="G161" i="1" s="1"/>
  <c r="O160" i="1"/>
  <c r="K160" i="1"/>
  <c r="J160" i="1"/>
  <c r="G160" i="1" s="1"/>
  <c r="O159" i="1"/>
  <c r="K159" i="1"/>
  <c r="J159" i="1"/>
  <c r="G159" i="1" s="1"/>
  <c r="O158" i="1"/>
  <c r="K158" i="1"/>
  <c r="J158" i="1"/>
  <c r="G158" i="1" s="1"/>
  <c r="O157" i="1"/>
  <c r="K157" i="1"/>
  <c r="J157" i="1"/>
  <c r="G157" i="1" s="1"/>
  <c r="O156" i="1"/>
  <c r="K156" i="1"/>
  <c r="J156" i="1"/>
  <c r="G156" i="1" s="1"/>
  <c r="O155" i="1"/>
  <c r="K155" i="1"/>
  <c r="J155" i="1"/>
  <c r="G155" i="1" s="1"/>
  <c r="O154" i="1"/>
  <c r="K154" i="1"/>
  <c r="J154" i="1"/>
  <c r="G154" i="1" s="1"/>
  <c r="O153" i="1"/>
  <c r="K153" i="1"/>
  <c r="J153" i="1"/>
  <c r="G153" i="1" s="1"/>
  <c r="O152" i="1"/>
  <c r="K152" i="1"/>
  <c r="J152" i="1"/>
  <c r="G152" i="1" s="1"/>
  <c r="O151" i="1"/>
  <c r="K151" i="1"/>
  <c r="J151" i="1"/>
  <c r="G151" i="1" s="1"/>
  <c r="O150" i="1"/>
  <c r="K150" i="1"/>
  <c r="J150" i="1"/>
  <c r="G150" i="1" s="1"/>
  <c r="O149" i="1"/>
  <c r="K149" i="1"/>
  <c r="J149" i="1"/>
  <c r="G149" i="1" s="1"/>
  <c r="O148" i="1"/>
  <c r="K148" i="1"/>
  <c r="J148" i="1"/>
  <c r="G148" i="1" s="1"/>
  <c r="O147" i="1"/>
  <c r="K147" i="1"/>
  <c r="J147" i="1"/>
  <c r="G147" i="1" s="1"/>
  <c r="O146" i="1"/>
  <c r="K146" i="1"/>
  <c r="J146" i="1"/>
  <c r="G146" i="1" s="1"/>
  <c r="O145" i="1"/>
  <c r="K145" i="1"/>
  <c r="J145" i="1"/>
  <c r="G145" i="1" s="1"/>
  <c r="O144" i="1"/>
  <c r="K144" i="1"/>
  <c r="J144" i="1"/>
  <c r="G144" i="1" s="1"/>
  <c r="O143" i="1"/>
  <c r="K143" i="1"/>
  <c r="J143" i="1"/>
  <c r="G143" i="1" s="1"/>
  <c r="O142" i="1"/>
  <c r="K142" i="1"/>
  <c r="J142" i="1"/>
  <c r="G142" i="1" s="1"/>
  <c r="O141" i="1"/>
  <c r="K141" i="1"/>
  <c r="J141" i="1"/>
  <c r="G141" i="1" s="1"/>
  <c r="O140" i="1"/>
  <c r="K140" i="1"/>
  <c r="J140" i="1"/>
  <c r="G140" i="1" s="1"/>
  <c r="O139" i="1"/>
  <c r="K139" i="1"/>
  <c r="J139" i="1"/>
  <c r="G139" i="1" s="1"/>
  <c r="O138" i="1"/>
  <c r="K138" i="1"/>
  <c r="J138" i="1"/>
  <c r="G138" i="1" s="1"/>
  <c r="O137" i="1"/>
  <c r="K137" i="1"/>
  <c r="J137" i="1"/>
  <c r="G137" i="1" s="1"/>
  <c r="O136" i="1"/>
  <c r="K136" i="1"/>
  <c r="J136" i="1"/>
  <c r="G136" i="1" s="1"/>
  <c r="O135" i="1"/>
  <c r="K135" i="1"/>
  <c r="J135" i="1"/>
  <c r="G135" i="1" s="1"/>
  <c r="O134" i="1"/>
  <c r="K134" i="1"/>
  <c r="J134" i="1"/>
  <c r="G134" i="1" s="1"/>
  <c r="O133" i="1"/>
  <c r="K133" i="1"/>
  <c r="J133" i="1"/>
  <c r="G133" i="1" s="1"/>
  <c r="O132" i="1"/>
  <c r="K132" i="1"/>
  <c r="J132" i="1"/>
  <c r="G132" i="1" s="1"/>
  <c r="O131" i="1"/>
  <c r="K131" i="1"/>
  <c r="J131" i="1"/>
  <c r="G131" i="1" s="1"/>
  <c r="O130" i="1"/>
  <c r="K130" i="1"/>
  <c r="J130" i="1"/>
  <c r="G130" i="1" s="1"/>
  <c r="O129" i="1"/>
  <c r="K129" i="1"/>
  <c r="J129" i="1"/>
  <c r="G129" i="1" s="1"/>
  <c r="O128" i="1"/>
  <c r="K128" i="1"/>
  <c r="J128" i="1"/>
  <c r="G128" i="1" s="1"/>
  <c r="O127" i="1"/>
  <c r="K127" i="1"/>
  <c r="J127" i="1"/>
  <c r="G127" i="1" s="1"/>
  <c r="O126" i="1"/>
  <c r="K126" i="1"/>
  <c r="J126" i="1"/>
  <c r="G126" i="1" s="1"/>
  <c r="O125" i="1"/>
  <c r="K125" i="1"/>
  <c r="J125" i="1"/>
  <c r="G125" i="1" s="1"/>
  <c r="O124" i="1"/>
  <c r="K124" i="1"/>
  <c r="J124" i="1"/>
  <c r="G124" i="1" s="1"/>
  <c r="O123" i="1"/>
  <c r="K123" i="1"/>
  <c r="J123" i="1"/>
  <c r="G123" i="1" s="1"/>
  <c r="O122" i="1"/>
  <c r="K122" i="1"/>
  <c r="J122" i="1"/>
  <c r="G122" i="1" s="1"/>
  <c r="O121" i="1"/>
  <c r="K121" i="1"/>
  <c r="J121" i="1"/>
  <c r="G121" i="1" s="1"/>
  <c r="O120" i="1"/>
  <c r="K120" i="1"/>
  <c r="J120" i="1"/>
  <c r="G120" i="1" s="1"/>
  <c r="O119" i="1"/>
  <c r="K119" i="1"/>
  <c r="J119" i="1"/>
  <c r="G119" i="1" s="1"/>
  <c r="O118" i="1"/>
  <c r="K118" i="1"/>
  <c r="J118" i="1"/>
  <c r="G118" i="1" s="1"/>
  <c r="O117" i="1"/>
  <c r="K117" i="1"/>
  <c r="J117" i="1"/>
  <c r="G117" i="1" s="1"/>
  <c r="O116" i="1"/>
  <c r="K116" i="1"/>
  <c r="J116" i="1"/>
  <c r="G116" i="1" s="1"/>
  <c r="O115" i="1"/>
  <c r="K115" i="1"/>
  <c r="J115" i="1"/>
  <c r="G115" i="1" s="1"/>
  <c r="O114" i="1"/>
  <c r="K114" i="1"/>
  <c r="J114" i="1"/>
  <c r="G114" i="1" s="1"/>
  <c r="O113" i="1"/>
  <c r="K113" i="1"/>
  <c r="J113" i="1"/>
  <c r="G113" i="1" s="1"/>
  <c r="O112" i="1"/>
  <c r="K112" i="1"/>
  <c r="J112" i="1"/>
  <c r="G112" i="1" s="1"/>
  <c r="O111" i="1"/>
  <c r="K111" i="1"/>
  <c r="J111" i="1"/>
  <c r="G111" i="1" s="1"/>
  <c r="O110" i="1"/>
  <c r="K110" i="1"/>
  <c r="J110" i="1"/>
  <c r="G110" i="1" s="1"/>
  <c r="O109" i="1"/>
  <c r="K109" i="1"/>
  <c r="J109" i="1"/>
  <c r="G109" i="1" s="1"/>
  <c r="O108" i="1"/>
  <c r="K108" i="1"/>
  <c r="J108" i="1"/>
  <c r="G108" i="1" s="1"/>
  <c r="O107" i="1"/>
  <c r="K107" i="1"/>
  <c r="J107" i="1"/>
  <c r="G107" i="1" s="1"/>
  <c r="O106" i="1"/>
  <c r="K106" i="1"/>
  <c r="J106" i="1"/>
  <c r="G106" i="1" s="1"/>
  <c r="O105" i="1"/>
  <c r="K105" i="1"/>
  <c r="J105" i="1"/>
  <c r="G105" i="1" s="1"/>
  <c r="O104" i="1"/>
  <c r="K104" i="1"/>
  <c r="J104" i="1"/>
  <c r="G104" i="1" s="1"/>
  <c r="O103" i="1"/>
  <c r="K103" i="1"/>
  <c r="J103" i="1"/>
  <c r="G103" i="1" s="1"/>
  <c r="O102" i="1"/>
  <c r="K102" i="1"/>
  <c r="J102" i="1"/>
  <c r="G102" i="1" s="1"/>
  <c r="O101" i="1"/>
  <c r="K101" i="1"/>
  <c r="J101" i="1"/>
  <c r="G101" i="1" s="1"/>
  <c r="O100" i="1"/>
  <c r="K100" i="1"/>
  <c r="J100" i="1"/>
  <c r="G100" i="1" s="1"/>
  <c r="O99" i="1"/>
  <c r="K99" i="1"/>
  <c r="J99" i="1"/>
  <c r="G99" i="1" s="1"/>
  <c r="O98" i="1"/>
  <c r="K98" i="1"/>
  <c r="J98" i="1"/>
  <c r="G98" i="1" s="1"/>
  <c r="O97" i="1"/>
  <c r="K97" i="1"/>
  <c r="J97" i="1"/>
  <c r="G97" i="1" s="1"/>
  <c r="O96" i="1"/>
  <c r="K96" i="1"/>
  <c r="J96" i="1"/>
  <c r="G96" i="1" s="1"/>
  <c r="O95" i="1"/>
  <c r="K95" i="1"/>
  <c r="J95" i="1"/>
  <c r="G95" i="1" s="1"/>
  <c r="O94" i="1"/>
  <c r="K94" i="1"/>
  <c r="J94" i="1"/>
  <c r="G94" i="1" s="1"/>
  <c r="O93" i="1"/>
  <c r="K93" i="1"/>
  <c r="J93" i="1"/>
  <c r="G93" i="1" s="1"/>
  <c r="O92" i="1"/>
  <c r="K92" i="1"/>
  <c r="J92" i="1"/>
  <c r="G92" i="1" s="1"/>
  <c r="O91" i="1"/>
  <c r="K91" i="1"/>
  <c r="J91" i="1"/>
  <c r="G91" i="1" s="1"/>
  <c r="O90" i="1"/>
  <c r="K90" i="1"/>
  <c r="J90" i="1"/>
  <c r="G90" i="1" s="1"/>
  <c r="O89" i="1"/>
  <c r="K89" i="1"/>
  <c r="J89" i="1"/>
  <c r="G89" i="1" s="1"/>
  <c r="O88" i="1"/>
  <c r="K88" i="1"/>
  <c r="J88" i="1"/>
  <c r="G88" i="1" s="1"/>
  <c r="O87" i="1"/>
  <c r="K87" i="1"/>
  <c r="J87" i="1"/>
  <c r="G87" i="1" s="1"/>
  <c r="O86" i="1"/>
  <c r="K86" i="1"/>
  <c r="J86" i="1"/>
  <c r="G86" i="1" s="1"/>
  <c r="O85" i="1"/>
  <c r="K85" i="1"/>
  <c r="J85" i="1"/>
  <c r="G85" i="1" s="1"/>
  <c r="O84" i="1"/>
  <c r="K84" i="1"/>
  <c r="J84" i="1"/>
  <c r="G84" i="1" s="1"/>
  <c r="O83" i="1"/>
  <c r="K83" i="1"/>
  <c r="J83" i="1"/>
  <c r="G83" i="1" s="1"/>
  <c r="O82" i="1"/>
  <c r="K82" i="1"/>
  <c r="J82" i="1"/>
  <c r="G82" i="1" s="1"/>
  <c r="O81" i="1"/>
  <c r="K81" i="1"/>
  <c r="J81" i="1"/>
  <c r="G81" i="1" s="1"/>
  <c r="O80" i="1"/>
  <c r="K80" i="1"/>
  <c r="J80" i="1"/>
  <c r="G80" i="1" s="1"/>
  <c r="O79" i="1"/>
  <c r="K79" i="1"/>
  <c r="J79" i="1"/>
  <c r="G79" i="1" s="1"/>
  <c r="O78" i="1"/>
  <c r="K78" i="1"/>
  <c r="J78" i="1"/>
  <c r="G78" i="1" s="1"/>
  <c r="O77" i="1"/>
  <c r="K77" i="1"/>
  <c r="J77" i="1"/>
  <c r="G77" i="1" s="1"/>
  <c r="O76" i="1"/>
  <c r="K76" i="1"/>
  <c r="J76" i="1"/>
  <c r="G76" i="1" s="1"/>
  <c r="O75" i="1"/>
  <c r="K75" i="1"/>
  <c r="J75" i="1"/>
  <c r="G75" i="1" s="1"/>
  <c r="O74" i="1"/>
  <c r="K74" i="1"/>
  <c r="J74" i="1"/>
  <c r="G74" i="1" s="1"/>
  <c r="O73" i="1"/>
  <c r="K73" i="1"/>
  <c r="J73" i="1"/>
  <c r="G73" i="1" s="1"/>
  <c r="O72" i="1"/>
  <c r="K72" i="1"/>
  <c r="J72" i="1"/>
  <c r="G72" i="1" s="1"/>
  <c r="O71" i="1"/>
  <c r="K71" i="1"/>
  <c r="J71" i="1"/>
  <c r="G71" i="1" s="1"/>
  <c r="O70" i="1"/>
  <c r="K70" i="1"/>
  <c r="J70" i="1"/>
  <c r="G70" i="1" s="1"/>
  <c r="O69" i="1"/>
  <c r="K69" i="1"/>
  <c r="J69" i="1"/>
  <c r="G69" i="1" s="1"/>
  <c r="O68" i="1"/>
  <c r="K68" i="1"/>
  <c r="J68" i="1"/>
  <c r="G68" i="1" s="1"/>
  <c r="O67" i="1"/>
  <c r="K67" i="1"/>
  <c r="J67" i="1"/>
  <c r="G67" i="1" s="1"/>
  <c r="O66" i="1"/>
  <c r="K66" i="1"/>
  <c r="J66" i="1"/>
  <c r="G66" i="1" s="1"/>
  <c r="O65" i="1"/>
  <c r="K65" i="1"/>
  <c r="J65" i="1"/>
  <c r="G65" i="1" s="1"/>
  <c r="O64" i="1"/>
  <c r="K64" i="1"/>
  <c r="J64" i="1"/>
  <c r="G64" i="1" s="1"/>
  <c r="O63" i="1"/>
  <c r="K63" i="1"/>
  <c r="J63" i="1"/>
  <c r="G63" i="1" s="1"/>
  <c r="O62" i="1"/>
  <c r="K62" i="1"/>
  <c r="J62" i="1"/>
  <c r="G62" i="1" s="1"/>
  <c r="O61" i="1"/>
  <c r="K61" i="1"/>
  <c r="J61" i="1"/>
  <c r="G61" i="1" s="1"/>
  <c r="O60" i="1"/>
  <c r="K60" i="1"/>
  <c r="J60" i="1"/>
  <c r="G60" i="1" s="1"/>
  <c r="O59" i="1"/>
  <c r="K59" i="1"/>
  <c r="J59" i="1"/>
  <c r="G59" i="1" s="1"/>
  <c r="O58" i="1"/>
  <c r="K58" i="1"/>
  <c r="J58" i="1"/>
  <c r="G58" i="1" s="1"/>
  <c r="O57" i="1"/>
  <c r="K57" i="1"/>
  <c r="J57" i="1"/>
  <c r="G57" i="1" s="1"/>
  <c r="O56" i="1"/>
  <c r="K56" i="1"/>
  <c r="J56" i="1"/>
  <c r="G56" i="1" s="1"/>
  <c r="O55" i="1"/>
  <c r="K55" i="1"/>
  <c r="J55" i="1"/>
  <c r="G55" i="1" s="1"/>
  <c r="O54" i="1"/>
  <c r="K54" i="1"/>
  <c r="J54" i="1"/>
  <c r="G54" i="1" s="1"/>
  <c r="O53" i="1"/>
  <c r="K53" i="1"/>
  <c r="J53" i="1"/>
  <c r="G53" i="1" s="1"/>
  <c r="O52" i="1"/>
  <c r="K52" i="1"/>
  <c r="J52" i="1"/>
  <c r="G52" i="1" s="1"/>
  <c r="O51" i="1"/>
  <c r="K51" i="1"/>
  <c r="J51" i="1"/>
  <c r="G51" i="1" s="1"/>
  <c r="O50" i="1"/>
  <c r="K50" i="1"/>
  <c r="J50" i="1"/>
  <c r="G50" i="1" s="1"/>
  <c r="O49" i="1"/>
  <c r="K49" i="1"/>
  <c r="J49" i="1"/>
  <c r="G49" i="1" s="1"/>
  <c r="O48" i="1"/>
  <c r="K48" i="1"/>
  <c r="J48" i="1"/>
  <c r="G48" i="1" s="1"/>
  <c r="O47" i="1"/>
  <c r="K47" i="1"/>
  <c r="J47" i="1"/>
  <c r="G47" i="1" s="1"/>
  <c r="O46" i="1"/>
  <c r="K46" i="1"/>
  <c r="J46" i="1"/>
  <c r="G46" i="1" s="1"/>
  <c r="O45" i="1"/>
  <c r="K45" i="1"/>
  <c r="J45" i="1"/>
  <c r="G45" i="1" s="1"/>
  <c r="O44" i="1"/>
  <c r="K44" i="1"/>
  <c r="J44" i="1"/>
  <c r="G44" i="1" s="1"/>
  <c r="O43" i="1"/>
  <c r="K43" i="1"/>
  <c r="J43" i="1"/>
  <c r="G43" i="1" s="1"/>
  <c r="O42" i="1"/>
  <c r="K42" i="1"/>
  <c r="J42" i="1"/>
  <c r="G42" i="1" s="1"/>
  <c r="O41" i="1"/>
  <c r="K41" i="1"/>
  <c r="J41" i="1"/>
  <c r="G41" i="1" s="1"/>
  <c r="O40" i="1"/>
  <c r="K40" i="1"/>
  <c r="J40" i="1"/>
  <c r="G40" i="1" s="1"/>
  <c r="O39" i="1"/>
  <c r="K39" i="1"/>
  <c r="J39" i="1"/>
  <c r="G39" i="1" s="1"/>
  <c r="O38" i="1"/>
  <c r="K38" i="1"/>
  <c r="J38" i="1"/>
  <c r="G38" i="1" s="1"/>
  <c r="O37" i="1"/>
  <c r="K37" i="1"/>
  <c r="J37" i="1"/>
  <c r="G37" i="1" s="1"/>
  <c r="O36" i="1"/>
  <c r="K36" i="1"/>
  <c r="J36" i="1"/>
  <c r="G36" i="1" s="1"/>
  <c r="O35" i="1"/>
  <c r="K35" i="1"/>
  <c r="J35" i="1"/>
  <c r="G35" i="1" s="1"/>
  <c r="O34" i="1"/>
  <c r="K34" i="1"/>
  <c r="J34" i="1"/>
  <c r="G34" i="1" s="1"/>
  <c r="O33" i="1"/>
  <c r="K33" i="1"/>
  <c r="J33" i="1"/>
  <c r="G33" i="1" s="1"/>
  <c r="O32" i="1"/>
  <c r="K32" i="1"/>
  <c r="J32" i="1"/>
  <c r="G32" i="1" s="1"/>
  <c r="O31" i="1"/>
  <c r="K31" i="1"/>
  <c r="J31" i="1"/>
  <c r="G31" i="1" s="1"/>
  <c r="O30" i="1"/>
  <c r="K30" i="1"/>
  <c r="J30" i="1"/>
  <c r="G30" i="1" s="1"/>
  <c r="O29" i="1"/>
  <c r="K29" i="1"/>
  <c r="J29" i="1"/>
  <c r="G29" i="1" s="1"/>
  <c r="O28" i="1"/>
  <c r="K28" i="1"/>
  <c r="J28" i="1"/>
  <c r="G28" i="1" s="1"/>
  <c r="O27" i="1"/>
  <c r="K27" i="1"/>
  <c r="J27" i="1"/>
  <c r="G27" i="1" s="1"/>
  <c r="O26" i="1"/>
  <c r="K26" i="1"/>
  <c r="J26" i="1"/>
  <c r="G26" i="1" s="1"/>
  <c r="O25" i="1"/>
  <c r="K25" i="1"/>
  <c r="J25" i="1"/>
  <c r="G25" i="1" s="1"/>
  <c r="O24" i="1"/>
  <c r="K24" i="1"/>
  <c r="J24" i="1"/>
  <c r="G24" i="1" s="1"/>
  <c r="O23" i="1"/>
  <c r="K23" i="1"/>
  <c r="J23" i="1"/>
  <c r="G23" i="1" s="1"/>
  <c r="O22" i="1"/>
  <c r="K22" i="1"/>
  <c r="J22" i="1"/>
  <c r="G22" i="1" s="1"/>
  <c r="O21" i="1"/>
  <c r="K21" i="1"/>
  <c r="J21" i="1"/>
  <c r="G21" i="1" s="1"/>
  <c r="O20" i="1"/>
  <c r="K20" i="1"/>
  <c r="J20" i="1"/>
  <c r="G20" i="1" s="1"/>
  <c r="O19" i="1"/>
  <c r="K19" i="1"/>
  <c r="J19" i="1"/>
  <c r="G19" i="1" s="1"/>
  <c r="O18" i="1"/>
  <c r="K18" i="1"/>
  <c r="J18" i="1"/>
  <c r="G18" i="1" s="1"/>
  <c r="O17" i="1"/>
  <c r="K17" i="1"/>
  <c r="J17" i="1"/>
  <c r="G17" i="1" s="1"/>
  <c r="O16" i="1"/>
  <c r="K16" i="1"/>
  <c r="J16" i="1"/>
  <c r="G16" i="1" s="1"/>
  <c r="O15" i="1"/>
  <c r="K15" i="1"/>
  <c r="J15" i="1"/>
  <c r="G15" i="1" s="1"/>
  <c r="O14" i="1"/>
  <c r="K14" i="1"/>
  <c r="J14" i="1"/>
  <c r="G14" i="1" s="1"/>
  <c r="O13" i="1"/>
  <c r="K13" i="1"/>
  <c r="J13" i="1"/>
  <c r="G13" i="1" s="1"/>
  <c r="O12" i="1"/>
  <c r="K12" i="1"/>
  <c r="J12" i="1"/>
  <c r="G12" i="1" s="1"/>
  <c r="O11" i="1"/>
  <c r="K11" i="1"/>
  <c r="J11" i="1"/>
  <c r="G11" i="1" s="1"/>
  <c r="O10" i="1"/>
  <c r="K10" i="1"/>
  <c r="J10" i="1"/>
  <c r="G10" i="1" s="1"/>
  <c r="O9" i="1"/>
  <c r="K9" i="1"/>
  <c r="J9" i="1"/>
  <c r="G9" i="1" s="1"/>
  <c r="O8" i="1"/>
  <c r="K8" i="1"/>
  <c r="J8" i="1"/>
  <c r="G8" i="1" s="1"/>
  <c r="O7" i="1"/>
  <c r="K7" i="1"/>
  <c r="J7" i="1"/>
  <c r="G7" i="1" s="1"/>
  <c r="O6" i="1"/>
  <c r="K6" i="1"/>
  <c r="J6" i="1"/>
  <c r="G6" i="1" s="1"/>
  <c r="O5" i="1"/>
  <c r="K5" i="1"/>
  <c r="J5" i="1"/>
  <c r="G5" i="1" s="1"/>
  <c r="O4" i="1"/>
  <c r="K4" i="1"/>
  <c r="J4" i="1"/>
  <c r="G4" i="1" s="1"/>
  <c r="O3" i="1"/>
  <c r="K3" i="1"/>
  <c r="J3" i="1"/>
  <c r="G3" i="1" s="1"/>
  <c r="O2" i="1"/>
  <c r="K2" i="1"/>
  <c r="J2" i="1"/>
  <c r="G2" i="1" s="1"/>
  <c r="G1096" i="1" l="1"/>
  <c r="M1096" i="1" l="1"/>
  <c r="L1096" i="1"/>
  <c r="K1096" i="1"/>
  <c r="J1096" i="1"/>
  <c r="I1096" i="1"/>
  <c r="H1096" i="1"/>
  <c r="M1095" i="1"/>
  <c r="L1095" i="1"/>
  <c r="K1095" i="1"/>
  <c r="J1095" i="1"/>
  <c r="I1095" i="1"/>
  <c r="H1095" i="1"/>
  <c r="G1095" i="1"/>
  <c r="M1094" i="1"/>
  <c r="L1094" i="1"/>
  <c r="K1094" i="1"/>
  <c r="J1094" i="1"/>
  <c r="I1094" i="1"/>
  <c r="H1094" i="1"/>
  <c r="G1094" i="1"/>
  <c r="M1093" i="1"/>
  <c r="L1093" i="1"/>
  <c r="K1093" i="1"/>
  <c r="J1093" i="1"/>
  <c r="I1093" i="1"/>
  <c r="H1093" i="1"/>
  <c r="G1093" i="1"/>
  <c r="N1096" i="1" l="1"/>
  <c r="O1096" i="1" s="1"/>
  <c r="N1093" i="1"/>
  <c r="N1095" i="1"/>
  <c r="N1094" i="1"/>
  <c r="N1074" i="1"/>
  <c r="L1074" i="1"/>
  <c r="H1074" i="1"/>
  <c r="N1073" i="1"/>
  <c r="M1073" i="1"/>
  <c r="L1073" i="1"/>
  <c r="I1073" i="1"/>
  <c r="H1073" i="1"/>
  <c r="M1102" i="1"/>
  <c r="L1102" i="1"/>
  <c r="M1092" i="1"/>
  <c r="L1092" i="1"/>
  <c r="M1090" i="1"/>
  <c r="L1090" i="1"/>
  <c r="M1084" i="1"/>
  <c r="L1084" i="1"/>
  <c r="M1083" i="1"/>
  <c r="L1083" i="1"/>
  <c r="M1082" i="1"/>
  <c r="L1082" i="1"/>
  <c r="M1081" i="1"/>
  <c r="L1081" i="1"/>
  <c r="M1080" i="1"/>
  <c r="L1080" i="1"/>
  <c r="O1095" i="1" l="1"/>
  <c r="O1093" i="1"/>
  <c r="O1094" i="1"/>
  <c r="H1104" i="1"/>
  <c r="K1102" i="1"/>
  <c r="J1102" i="1"/>
  <c r="I1102" i="1"/>
  <c r="H1102" i="1"/>
  <c r="G1102" i="1"/>
  <c r="K1090" i="1"/>
  <c r="J1090" i="1"/>
  <c r="I1090" i="1"/>
  <c r="H1090" i="1"/>
  <c r="G1090" i="1"/>
  <c r="K1092" i="1"/>
  <c r="J1092" i="1"/>
  <c r="I1092" i="1"/>
  <c r="H1092" i="1"/>
  <c r="G1092" i="1"/>
  <c r="K1084" i="1" l="1"/>
  <c r="J1084" i="1"/>
  <c r="I1084" i="1"/>
  <c r="H1084" i="1"/>
  <c r="K1083" i="1"/>
  <c r="J1083" i="1"/>
  <c r="I1083" i="1"/>
  <c r="H1083" i="1"/>
  <c r="K1082" i="1"/>
  <c r="J1082" i="1"/>
  <c r="I1082" i="1"/>
  <c r="H1082" i="1"/>
  <c r="K1081" i="1"/>
  <c r="J1081" i="1"/>
  <c r="I1081" i="1"/>
  <c r="H1081" i="1"/>
  <c r="K1080" i="1"/>
  <c r="J1080" i="1"/>
  <c r="I1080" i="1"/>
  <c r="H1080" i="1"/>
  <c r="G1084" i="1"/>
  <c r="G1083" i="1"/>
  <c r="G1082" i="1"/>
  <c r="G1081" i="1"/>
  <c r="G1080" i="1"/>
  <c r="G1074" i="1" l="1"/>
  <c r="G1073" i="1"/>
  <c r="O1073" i="1"/>
  <c r="K1073" i="1"/>
  <c r="J1074" i="1"/>
  <c r="J1073" i="1"/>
  <c r="L1104" i="1"/>
  <c r="M1104" i="1"/>
  <c r="J1104" i="1"/>
  <c r="L1103" i="1"/>
  <c r="L1091" i="1"/>
  <c r="M1103" i="1"/>
  <c r="M1091" i="1"/>
  <c r="I1104" i="1"/>
  <c r="K1104" i="1"/>
  <c r="G1104" i="1"/>
  <c r="J1103" i="1"/>
  <c r="H1103" i="1"/>
  <c r="K1103" i="1"/>
  <c r="I1103" i="1"/>
  <c r="G1103" i="1"/>
  <c r="J1091" i="1"/>
  <c r="H1091" i="1"/>
  <c r="K1091" i="1"/>
  <c r="I1091" i="1"/>
  <c r="G1091" i="1"/>
  <c r="N1081" i="1"/>
  <c r="N1083" i="1"/>
  <c r="N1080" i="1"/>
  <c r="N1082" i="1"/>
  <c r="N1084" i="1"/>
  <c r="O1082" i="1" l="1"/>
  <c r="O1083" i="1"/>
  <c r="O1084" i="1"/>
  <c r="O1080" i="1"/>
  <c r="O1081" i="1"/>
  <c r="N1103" i="1"/>
  <c r="N1104" i="1"/>
  <c r="N1091" i="1"/>
  <c r="N1092" i="1"/>
  <c r="N1102" i="1"/>
  <c r="N1090" i="1"/>
  <c r="O1104" i="1" l="1"/>
  <c r="O1102" i="1"/>
  <c r="O1103" i="1"/>
  <c r="O1090" i="1"/>
  <c r="O1092" i="1"/>
  <c r="O1091" i="1"/>
</calcChain>
</file>

<file path=xl/sharedStrings.xml><?xml version="1.0" encoding="utf-8"?>
<sst xmlns="http://schemas.openxmlformats.org/spreadsheetml/2006/main" count="3371" uniqueCount="2107">
  <si>
    <t>V</t>
  </si>
  <si>
    <t>U</t>
  </si>
  <si>
    <t>Art-Nr</t>
  </si>
  <si>
    <t>Falsch-Alt</t>
  </si>
  <si>
    <t>Falsch-Neu</t>
  </si>
  <si>
    <t>RL-BW</t>
  </si>
  <si>
    <t>Artname</t>
  </si>
  <si>
    <t>DT-Name</t>
  </si>
  <si>
    <t>Anzahl Arten P1:</t>
  </si>
  <si>
    <t>Anzahl Arten P2:</t>
  </si>
  <si>
    <t>Anzahl Arten P3:</t>
  </si>
  <si>
    <t>Anzahl Arten P-div:</t>
  </si>
  <si>
    <t>Anzahl Arten P-ges:</t>
  </si>
  <si>
    <t>RL-Kategorie</t>
  </si>
  <si>
    <t>Altdatenvergleich Artenzahlen</t>
  </si>
  <si>
    <t>Falter-Max. 
Meld. 1971-2000</t>
  </si>
  <si>
    <t>Anz. Meldungen
1971-2000</t>
  </si>
  <si>
    <t>Anz. Meldungen
2001-18</t>
  </si>
  <si>
    <t>Falter-Max.
Meld. 2001-18</t>
  </si>
  <si>
    <t>Altdatenvergleich Maximal-Falterzahlen der Meldungen</t>
  </si>
  <si>
    <t>Summen Falter-Maxima Meldungen 1971-2000</t>
  </si>
  <si>
    <t>Ges</t>
  </si>
  <si>
    <t>RL-
Ges</t>
  </si>
  <si>
    <t>nicht
in RL</t>
  </si>
  <si>
    <t>Summe Meldungen / Maximal-Falterzahlen</t>
  </si>
  <si>
    <t>Anzahl Arten</t>
  </si>
  <si>
    <t>Anz. Meldungen
Monitoring 2019-20</t>
  </si>
  <si>
    <t>Anz. Meldungen
1971-2020</t>
  </si>
  <si>
    <t>Anz. Meldungen
2001-20</t>
  </si>
  <si>
    <t>Falter-Max. Monit.
Meld. P1-2019-20</t>
  </si>
  <si>
    <t>Falter-Max. Monit.
Meld. P2-2019-20</t>
  </si>
  <si>
    <t>Falter-Max. Monit.
Meld. P3-2019-20</t>
  </si>
  <si>
    <t>Falter-Max. Monit.
Meld. P-div-2019-20</t>
  </si>
  <si>
    <t>Falter-Max.
Meld. 2001-20</t>
  </si>
  <si>
    <t>Summen Falter-Maxima Meldungen 2001-2020</t>
  </si>
  <si>
    <t>Summen Falter-Maxima Monitoring 2019-20</t>
  </si>
  <si>
    <t>Daten Monitoring 2019-20</t>
  </si>
  <si>
    <t>Falter-Max. 
Meld. Monit. 2019-20</t>
  </si>
  <si>
    <t>xx</t>
  </si>
  <si>
    <t>Triodia sylvina</t>
  </si>
  <si>
    <t>(Ampfer-Wurzelbohrer)</t>
  </si>
  <si>
    <t>Korscheltellus lupulina</t>
  </si>
  <si>
    <t>(Kleiner Hopfen-Wurzelbohrer)</t>
  </si>
  <si>
    <t>Korscheltellus fusconebulosa</t>
  </si>
  <si>
    <t>(Adlerfarn-Wurzelbohrer)</t>
  </si>
  <si>
    <t>f</t>
  </si>
  <si>
    <t>Pharmacis carna</t>
  </si>
  <si>
    <t>Phymatopus hecta</t>
  </si>
  <si>
    <t>(Heidekraut-Wurzelbohrer)</t>
  </si>
  <si>
    <t>Hepialus humuli</t>
  </si>
  <si>
    <t>(Großer Hopfen-Wurzelbohrer)</t>
  </si>
  <si>
    <t>Apoda limacodes</t>
  </si>
  <si>
    <t>(Großer Schneckenspinner)</t>
  </si>
  <si>
    <t>Heterogenea asella</t>
  </si>
  <si>
    <t>(Kleiner Schneckenspinner)</t>
  </si>
  <si>
    <t>Cossus cossus</t>
  </si>
  <si>
    <t>(Weidenbohrer)</t>
  </si>
  <si>
    <t>Dyspessa ulula</t>
  </si>
  <si>
    <t>(Zwiebelbohrer)</t>
  </si>
  <si>
    <t>Zeuzera pyrina</t>
  </si>
  <si>
    <t>(Blausieb)</t>
  </si>
  <si>
    <t>Phragmataecia castaneae</t>
  </si>
  <si>
    <t>(Rohrbohrer)</t>
  </si>
  <si>
    <t>Poecilocampa populi</t>
  </si>
  <si>
    <t>(Kleine Pappelglucke)</t>
  </si>
  <si>
    <t>Trichiura crataegi</t>
  </si>
  <si>
    <t>(Weißdornspinner)</t>
  </si>
  <si>
    <t>Eriogaster lanestris</t>
  </si>
  <si>
    <t>(Wollafter)</t>
  </si>
  <si>
    <t>0R!</t>
  </si>
  <si>
    <t>Eriogaster catax</t>
  </si>
  <si>
    <t>(Heckenwollafter)</t>
  </si>
  <si>
    <t>Malacosoma neustria</t>
  </si>
  <si>
    <t>(Ringelspinner)</t>
  </si>
  <si>
    <t>Malacosoma castrensis</t>
  </si>
  <si>
    <t>(Wolfsmilch-Ringelspinner)</t>
  </si>
  <si>
    <t>3</t>
  </si>
  <si>
    <t>Lasiocampa trifolii</t>
  </si>
  <si>
    <t>(Kleespinner)</t>
  </si>
  <si>
    <t>Lasiocampa quercus</t>
  </si>
  <si>
    <t>(Eichenspinner)</t>
  </si>
  <si>
    <t>Macrothylacia rubi</t>
  </si>
  <si>
    <t>(Brombeerspinner)</t>
  </si>
  <si>
    <t>Dendrolimus pini</t>
  </si>
  <si>
    <t>(Kiefernspinner)</t>
  </si>
  <si>
    <t>Euthrix potatoria</t>
  </si>
  <si>
    <t>(Grasglucke)</t>
  </si>
  <si>
    <t>Cosmotriche lobulina</t>
  </si>
  <si>
    <t>(Mondfleckglucke)</t>
  </si>
  <si>
    <t>Phyllodesma ilicifolia</t>
  </si>
  <si>
    <t>(Weidenglucke)</t>
  </si>
  <si>
    <t>2</t>
  </si>
  <si>
    <t>Phyllodesma tremulifolia</t>
  </si>
  <si>
    <t>(Eichenglucke)</t>
  </si>
  <si>
    <t>Gastropacha quercifolia</t>
  </si>
  <si>
    <t>(Kupferglucke)</t>
  </si>
  <si>
    <t>1</t>
  </si>
  <si>
    <t>Gastropacha populifolia</t>
  </si>
  <si>
    <t>(Pappelglucke)</t>
  </si>
  <si>
    <t>Odonestis pruni</t>
  </si>
  <si>
    <t>(Pflaumenglucke)</t>
  </si>
  <si>
    <t>Endromis versicolora</t>
  </si>
  <si>
    <t>(Birkenspinner)</t>
  </si>
  <si>
    <t>Aglia tau</t>
  </si>
  <si>
    <t>(Nagelfleck)</t>
  </si>
  <si>
    <t>nb</t>
  </si>
  <si>
    <t>x</t>
  </si>
  <si>
    <t>Saturnia pyri</t>
  </si>
  <si>
    <t>(Wiener Nachtpfauenauge)</t>
  </si>
  <si>
    <t>Saturnia pavonia</t>
  </si>
  <si>
    <t>(Kleines Nachtpfauenauge)</t>
  </si>
  <si>
    <t>Saturnia spini</t>
  </si>
  <si>
    <t>Lemonia dumi</t>
  </si>
  <si>
    <t>(Habichtskraut-Wiesenspinner)</t>
  </si>
  <si>
    <t>1R!</t>
  </si>
  <si>
    <t>Lemonia taraxaci</t>
  </si>
  <si>
    <t>(Löwenzahn-Wiesenspinner)</t>
  </si>
  <si>
    <t>Mimas tiliae</t>
  </si>
  <si>
    <t>(Lindenschwärmer)</t>
  </si>
  <si>
    <t>Smerinthus ocellata</t>
  </si>
  <si>
    <t>(Abendpfauenauge)</t>
  </si>
  <si>
    <t>Laothoe populi</t>
  </si>
  <si>
    <t>(Pappelschwärmer)</t>
  </si>
  <si>
    <t>Agrius convolvuli</t>
  </si>
  <si>
    <t>(Windenschwärmer)</t>
  </si>
  <si>
    <t>Acherontia atropos</t>
  </si>
  <si>
    <t>(Totenkopf)</t>
  </si>
  <si>
    <t>Sphinx ligustri</t>
  </si>
  <si>
    <t>(Ligusterschwärmer)</t>
  </si>
  <si>
    <t>Sphinx pinastri</t>
  </si>
  <si>
    <t>(Kiefernschwärmer)</t>
  </si>
  <si>
    <t>Hemaris tityus</t>
  </si>
  <si>
    <t>(Skabiosenschwärmer)</t>
  </si>
  <si>
    <t>Hemaris fuciformis</t>
  </si>
  <si>
    <t>(Hummelschwärmer)</t>
  </si>
  <si>
    <t>Macroglossum stellatarum</t>
  </si>
  <si>
    <t>(Taubenschwänzchen)</t>
  </si>
  <si>
    <t>Daphnis nerii</t>
  </si>
  <si>
    <t>(Oleanderschwärmer)</t>
  </si>
  <si>
    <t>Proserpinus proserpina</t>
  </si>
  <si>
    <t>(Nachtkerzenschwärmer)</t>
  </si>
  <si>
    <t>Hyles euphorbiae</t>
  </si>
  <si>
    <t>(Wolfsmilchschwärmer)</t>
  </si>
  <si>
    <t>Hyles gallii</t>
  </si>
  <si>
    <t>(Labkrautschwärmer)</t>
  </si>
  <si>
    <t>1!</t>
  </si>
  <si>
    <t>Hyles vespertilio</t>
  </si>
  <si>
    <t>(Fledermausschwärmer)</t>
  </si>
  <si>
    <t>Hyles livornica</t>
  </si>
  <si>
    <t>(Linienschwärmer)</t>
  </si>
  <si>
    <t>Deilephila elpenor</t>
  </si>
  <si>
    <t>(Mittlerer Weinschwärmer)</t>
  </si>
  <si>
    <t>Deilephila porcellus</t>
  </si>
  <si>
    <t>(Kleiner Weinschwärmer)</t>
  </si>
  <si>
    <t>Hippotion celerio</t>
  </si>
  <si>
    <t>(Großer Weinschwärmer)</t>
  </si>
  <si>
    <t>Thyatira batis</t>
  </si>
  <si>
    <t>(Roseneule)</t>
  </si>
  <si>
    <t>Habrosyne pyritoides</t>
  </si>
  <si>
    <t>(Achat-Eulenspinner)</t>
  </si>
  <si>
    <t>Tethea ocularis</t>
  </si>
  <si>
    <t>(Augen-Eulenspinner)</t>
  </si>
  <si>
    <t>Tethea or</t>
  </si>
  <si>
    <t>(Pappel-Eulenspinner)</t>
  </si>
  <si>
    <t>Tetheella fluctuosa</t>
  </si>
  <si>
    <t>(Birken-Eulenspinner)</t>
  </si>
  <si>
    <t>Ochropacha duplaris</t>
  </si>
  <si>
    <t>(Zweipunkt-Eulenspinner)</t>
  </si>
  <si>
    <t>Cymatophorina diluta</t>
  </si>
  <si>
    <t>(Violettgrauer Eulenspinner)</t>
  </si>
  <si>
    <t>Polyploca ridens</t>
  </si>
  <si>
    <t>(Moosgrüner Eulenspinner)</t>
  </si>
  <si>
    <t>Achlya flavicornis</t>
  </si>
  <si>
    <t>(Gelbhorn-Eulenspinner)</t>
  </si>
  <si>
    <t>Falcaria lacertinaria</t>
  </si>
  <si>
    <t>(Birken-Sichelflügler)</t>
  </si>
  <si>
    <t>Watsonalla binaria</t>
  </si>
  <si>
    <t>(Zweipunkt-Sichelflügler)</t>
  </si>
  <si>
    <t>Watsonalla cultraria</t>
  </si>
  <si>
    <t>(Buchen-Sichelflügler)</t>
  </si>
  <si>
    <t>Drepana curvatula</t>
  </si>
  <si>
    <t>(Erlen-Sichelflügler)</t>
  </si>
  <si>
    <t>Drepana falcataria</t>
  </si>
  <si>
    <t>(Heller Sichelflügler)</t>
  </si>
  <si>
    <t>Sabra harpagula</t>
  </si>
  <si>
    <t>(Linden-Sichelflügler)</t>
  </si>
  <si>
    <t>Cilix glaucata</t>
  </si>
  <si>
    <t>(Silberspinnerchen)</t>
  </si>
  <si>
    <t>Archiearis parthenias</t>
  </si>
  <si>
    <t>(Birken-Jungfernkind)</t>
  </si>
  <si>
    <t>Boudinotiana notha</t>
  </si>
  <si>
    <t>(Auen-Jungfernkind)</t>
  </si>
  <si>
    <t>Boudinotiana puella</t>
  </si>
  <si>
    <t>3R!</t>
  </si>
  <si>
    <t>Boudinotiana touranginii</t>
  </si>
  <si>
    <t>(Purpurweiden-Jungfernkind)</t>
  </si>
  <si>
    <t>Abraxas grossulariata</t>
  </si>
  <si>
    <t>(Stachelbeer-Harlekin, Stachelbeerspanner)</t>
  </si>
  <si>
    <t>Abraxas sylvata</t>
  </si>
  <si>
    <t>(Ulmen-Harlekin)</t>
  </si>
  <si>
    <t>Lomaspilis marginata</t>
  </si>
  <si>
    <t>(Schwarzrand-Harlekin)</t>
  </si>
  <si>
    <t>Ligdia adustata</t>
  </si>
  <si>
    <t>(Pfaffenhütchen-Harlekin)</t>
  </si>
  <si>
    <t>Stegania cararia</t>
  </si>
  <si>
    <t>(Gesprenkelter Pappelspanner)</t>
  </si>
  <si>
    <t>Stegania trimaculata</t>
  </si>
  <si>
    <t>(Dreifleck-Pappelspanner)</t>
  </si>
  <si>
    <t>0</t>
  </si>
  <si>
    <t>Stegania dilectaria</t>
  </si>
  <si>
    <t>(Hain-Pappelspanner)</t>
  </si>
  <si>
    <t>Heliomata glarearia</t>
  </si>
  <si>
    <t>(Steppenheiden-Gitterspanner)</t>
  </si>
  <si>
    <t>Macaria notata</t>
  </si>
  <si>
    <t>(Hellgrauer Eckflügelspanner)</t>
  </si>
  <si>
    <t>Macaria alternata</t>
  </si>
  <si>
    <t>(Dunkelgrauer Eckflügelspanner)</t>
  </si>
  <si>
    <t>Macaria signaria</t>
  </si>
  <si>
    <t>(Braungrauer Eckflügelspanner)</t>
  </si>
  <si>
    <t>Macaria liturata</t>
  </si>
  <si>
    <t>(Violettgrauer Eckflügelspanner)</t>
  </si>
  <si>
    <t>Macaria wauaria</t>
  </si>
  <si>
    <t>(Vauzeichen-Eckflügelspanner)</t>
  </si>
  <si>
    <t>Macaria artesiaria</t>
  </si>
  <si>
    <t>(Auen-Eckflügelspanner)</t>
  </si>
  <si>
    <t>Chiasmia clathrata</t>
  </si>
  <si>
    <t>(Klee-Gitterspanner)</t>
  </si>
  <si>
    <t>Chiasmia aestimaria</t>
  </si>
  <si>
    <t>(Tamariskenspanner)</t>
  </si>
  <si>
    <t>Isturgia famula</t>
  </si>
  <si>
    <t>(Orangebrauner Ginsterspanner)</t>
  </si>
  <si>
    <t>Isturgia limbaria</t>
  </si>
  <si>
    <t>(Schwarzgesäumter Besenginsterspanner)</t>
  </si>
  <si>
    <t>Macaria brunneata</t>
  </si>
  <si>
    <t>(Waldmoorspanner)</t>
  </si>
  <si>
    <t>Isturgia murinaria</t>
  </si>
  <si>
    <t>(Mausgrauer Esparsettenspanner)</t>
  </si>
  <si>
    <t>Cepphis advenaria</t>
  </si>
  <si>
    <t>(Zackensaum-Heidelbeerspanner)</t>
  </si>
  <si>
    <t>Petrophora chlorosata</t>
  </si>
  <si>
    <t>(Adlerfarnspanner)</t>
  </si>
  <si>
    <t>Plagodis pulveraria</t>
  </si>
  <si>
    <t>(Pulverspanner)</t>
  </si>
  <si>
    <t>Plagodis dolabraria</t>
  </si>
  <si>
    <t>(Hobelspanner)</t>
  </si>
  <si>
    <t>Pachycnemia hippocastanaria</t>
  </si>
  <si>
    <t>(Schmalflügliger Heidekrautspanner)</t>
  </si>
  <si>
    <t>Opisthograptis luteolata</t>
  </si>
  <si>
    <t>(Gelbspanner)</t>
  </si>
  <si>
    <t>Epione repandaria</t>
  </si>
  <si>
    <t>(Weiden-Saumbandspanner)</t>
  </si>
  <si>
    <t>Epione vespertaria</t>
  </si>
  <si>
    <t>(Espen-Saumbandspanner)</t>
  </si>
  <si>
    <t>Pseudopanthera macularia</t>
  </si>
  <si>
    <t>(Pantherspanner, "Tiegerle")</t>
  </si>
  <si>
    <t>Apeira syringaria</t>
  </si>
  <si>
    <t>(Fliederspanner)</t>
  </si>
  <si>
    <t>Ennomos autumnaria</t>
  </si>
  <si>
    <t>(Herbst-Zackenspanner)</t>
  </si>
  <si>
    <t>Ennomos quercinaria</t>
  </si>
  <si>
    <t>(Eichen-Zackenspanner)</t>
  </si>
  <si>
    <t>Ennomos alniaria</t>
  </si>
  <si>
    <t>(Erlen-Zackenspanner)</t>
  </si>
  <si>
    <t>Ennomos fuscantaria</t>
  </si>
  <si>
    <t>(Eschen-Zackenspanner)</t>
  </si>
  <si>
    <t>Ennomos erosaria</t>
  </si>
  <si>
    <t>(Birken-Zackenspanner)</t>
  </si>
  <si>
    <t>Ennomos quercaria</t>
  </si>
  <si>
    <t>Selenia dentaria</t>
  </si>
  <si>
    <t>(Dreistreifiger Mondfleckspanner)</t>
  </si>
  <si>
    <t>Selenia lunularia</t>
  </si>
  <si>
    <t>(Zweistreifiger Mondfleckspanner)</t>
  </si>
  <si>
    <t>Selenia tetralunaria</t>
  </si>
  <si>
    <t>(Violettbrauner Mondfleckspanner)</t>
  </si>
  <si>
    <t>Odontopera bidentata</t>
  </si>
  <si>
    <t>(Doppelzahnspanner)</t>
  </si>
  <si>
    <t>Crocallis tusciaria</t>
  </si>
  <si>
    <t>(Dunkler Schmuckspanner)</t>
  </si>
  <si>
    <t>Crocallis elinguaria</t>
  </si>
  <si>
    <t>(Heller Schmuckspanner)</t>
  </si>
  <si>
    <t>Ourapteryx sambucaria</t>
  </si>
  <si>
    <t>(Nachtschwalbenschwanz)</t>
  </si>
  <si>
    <t>Colotois pennaria</t>
  </si>
  <si>
    <t>(Federfühler-Herbstspanner)</t>
  </si>
  <si>
    <t>Angerona prunaria</t>
  </si>
  <si>
    <t>(Schlehenspanner)</t>
  </si>
  <si>
    <t>Apocheima hispidaria</t>
  </si>
  <si>
    <t>(Gelbfühler-Dickleibspanner)</t>
  </si>
  <si>
    <t>Phigalia pilosaria</t>
  </si>
  <si>
    <t>(Schneespanner)</t>
  </si>
  <si>
    <t>Lycia hirtaria</t>
  </si>
  <si>
    <t>(Schwarzfühler-Dickleibspanner)</t>
  </si>
  <si>
    <t>Lycia zonaria</t>
  </si>
  <si>
    <t>(Trockenrasen-Dickleibspanner)</t>
  </si>
  <si>
    <t>Lycia pomonaria</t>
  </si>
  <si>
    <t>(Grauer Laubholz-Dickleibspanner)</t>
  </si>
  <si>
    <t>Biston strataria</t>
  </si>
  <si>
    <t>(Pappel-Dickleibspanner)</t>
  </si>
  <si>
    <t>Biston betularia</t>
  </si>
  <si>
    <t>(Birken-Dickleibspanner, Birkenspanner)</t>
  </si>
  <si>
    <t>Agriopis leucophaearia</t>
  </si>
  <si>
    <t>(Weißgrauer Breitflügelspanner)</t>
  </si>
  <si>
    <t>Agriopis bajaria</t>
  </si>
  <si>
    <t>(Brauner Breitflügelspanner)</t>
  </si>
  <si>
    <t>Agriopis aurantiaria</t>
  </si>
  <si>
    <t>(Orangegelber Breitflügelspanner)</t>
  </si>
  <si>
    <t>Agriopis marginaria</t>
  </si>
  <si>
    <t>(Graugelber Breitflügelspanner)</t>
  </si>
  <si>
    <t>Erannis defoliaria</t>
  </si>
  <si>
    <t>(Großer Frostspanner)</t>
  </si>
  <si>
    <t>Menophra abruptaria</t>
  </si>
  <si>
    <t>(Lederbrauner Rindenspanner)</t>
  </si>
  <si>
    <t>Synopsia sociaria</t>
  </si>
  <si>
    <t>Peribatodes rhomboidaria</t>
  </si>
  <si>
    <t>(Rauten-Rindenspanner)</t>
  </si>
  <si>
    <t>Peribatodes secundaria</t>
  </si>
  <si>
    <t>(Nadelholz-Rindenspanner)</t>
  </si>
  <si>
    <t>Peribatodes ilicaria</t>
  </si>
  <si>
    <t>(Südlicher Eichen-Rindenspanner)</t>
  </si>
  <si>
    <t>Selidosema brunnearia</t>
  </si>
  <si>
    <t>(Purpurgrauer Heide-Tagspanner)</t>
  </si>
  <si>
    <t>Selidosema plumaria</t>
  </si>
  <si>
    <t>Cleora cinctaria</t>
  </si>
  <si>
    <t>(Ringfleck-Rindenspanner)</t>
  </si>
  <si>
    <t>Deileptenia ribeata</t>
  </si>
  <si>
    <t>(Moosgrüner Rindenspanner)</t>
  </si>
  <si>
    <t>Alcis repandata</t>
  </si>
  <si>
    <t>(Wellenlinien-Rindenspanner)</t>
  </si>
  <si>
    <t>Alcis deversata</t>
  </si>
  <si>
    <t>(Bastelbergers Rindenspanner)</t>
  </si>
  <si>
    <t>Alcis jubata</t>
  </si>
  <si>
    <t>(Bartflechten-Rindenspanner)</t>
  </si>
  <si>
    <t>Arichanna melanaria</t>
  </si>
  <si>
    <t>(Gefleckter Rauschbeerenspanner)</t>
  </si>
  <si>
    <t>Hypomecis roboraria</t>
  </si>
  <si>
    <t>(Großer Rindenspanner)</t>
  </si>
  <si>
    <t>Hypomecis punctinalis</t>
  </si>
  <si>
    <t>(Aschgrauer Rindenspanner)</t>
  </si>
  <si>
    <t>Cleorodes lichenaria</t>
  </si>
  <si>
    <t>(Grüner Flechten-Rindenspanner)</t>
  </si>
  <si>
    <t>Fagivorina arenaria</t>
  </si>
  <si>
    <t>(Scheckiger Rindenspanner)</t>
  </si>
  <si>
    <t>3R</t>
  </si>
  <si>
    <t>Ascotis selenaria</t>
  </si>
  <si>
    <t>(Mondfleck-Rindenspanner)</t>
  </si>
  <si>
    <t>Ectropis crepuscularia</t>
  </si>
  <si>
    <t>(Zackenbindiger Rindenspanner)</t>
  </si>
  <si>
    <t>Paradarisa consonaria</t>
  </si>
  <si>
    <t>(Glattbindiger Rindenspanner)</t>
  </si>
  <si>
    <t>Parectropis similaria</t>
  </si>
  <si>
    <t>(Weißfleck-Rindenspanner)</t>
  </si>
  <si>
    <t>Aethalura punctulata</t>
  </si>
  <si>
    <t>(Grauer Erlen-Rindenspanner)</t>
  </si>
  <si>
    <t>Ematurga atomaria</t>
  </si>
  <si>
    <t>(Heideland-Tagspanner)</t>
  </si>
  <si>
    <t>Tephronia sepiaria</t>
  </si>
  <si>
    <t>(Totholz-Flechtenspanner)</t>
  </si>
  <si>
    <t>Bupalus piniaria</t>
  </si>
  <si>
    <t>(Kiefernspanner)</t>
  </si>
  <si>
    <t>Cabera pusaria</t>
  </si>
  <si>
    <t>(Weißstirn-Weißspanner)</t>
  </si>
  <si>
    <t>Cabera exanthemata</t>
  </si>
  <si>
    <t>(Braunstirn-Weißspanner)</t>
  </si>
  <si>
    <t>Lomographa bimaculata</t>
  </si>
  <si>
    <t>(Zweifleck-Weißspanner)</t>
  </si>
  <si>
    <t>Lomographa temerata</t>
  </si>
  <si>
    <t>(Schattenbinden-Weißspanner)</t>
  </si>
  <si>
    <t>Aleucis distinctata</t>
  </si>
  <si>
    <t>(Schlehenheckenspanner)</t>
  </si>
  <si>
    <t>Theria rupicapraria</t>
  </si>
  <si>
    <t>(Später Schlehenbusch-Winterspanner)</t>
  </si>
  <si>
    <t>Theria primaria</t>
  </si>
  <si>
    <t>(Früher Schlehenbusch-Winterspanner)</t>
  </si>
  <si>
    <t>nein</t>
  </si>
  <si>
    <t>Theria primaria/rupicapraria</t>
  </si>
  <si>
    <t>Campaea margaritaria</t>
  </si>
  <si>
    <t>(Perlglanzspanner)</t>
  </si>
  <si>
    <t>Hylaea fasciaria</t>
  </si>
  <si>
    <t>(Zweibindiger Nadelwald-Spanner)</t>
  </si>
  <si>
    <t>Pungeleria capreolaria</t>
  </si>
  <si>
    <t>(Brauner Nadelwald-Spanner)</t>
  </si>
  <si>
    <t>Gnophos furvata</t>
  </si>
  <si>
    <t>(Großer Steinspanner)</t>
  </si>
  <si>
    <t>Gnophos obfuscata</t>
  </si>
  <si>
    <t>Gnophos zacharia</t>
  </si>
  <si>
    <t>Charissa obscurata</t>
  </si>
  <si>
    <t>(Trockenrasen-Steinspanner)</t>
  </si>
  <si>
    <t>Charissa ambiguata</t>
  </si>
  <si>
    <t>(Ungebänderter Steinspanner)</t>
  </si>
  <si>
    <t>Charissa pullata</t>
  </si>
  <si>
    <t>(Hellgebänderter Steinspanner)</t>
  </si>
  <si>
    <t>Charissa intermedia</t>
  </si>
  <si>
    <t>(Schwarzlinien-Steinspanner)</t>
  </si>
  <si>
    <t>Charissa glaucinaria</t>
  </si>
  <si>
    <t>Charissa variegata</t>
  </si>
  <si>
    <t>Elophos dilucidaria</t>
  </si>
  <si>
    <t>(Lichtgrauer Bergwald-Steinspanner)</t>
  </si>
  <si>
    <t>Elophos vittaria</t>
  </si>
  <si>
    <t>(Braungrauer Bergwald-Steinspanner)</t>
  </si>
  <si>
    <t>Psodos quadrifaria</t>
  </si>
  <si>
    <t>Glacies canaliculata</t>
  </si>
  <si>
    <t>Glacies alpinata</t>
  </si>
  <si>
    <t>Siona lineata</t>
  </si>
  <si>
    <t>(Weißer Schwarzaderspanner)</t>
  </si>
  <si>
    <t>Chariaspilates formosaria</t>
  </si>
  <si>
    <t>Aspitates gilvaria</t>
  </si>
  <si>
    <t>(Einstreifiger Trockenrasenspanner)</t>
  </si>
  <si>
    <t>Perconia strigillaria</t>
  </si>
  <si>
    <t>(Heide-Streifenspanner)</t>
  </si>
  <si>
    <t>Alsophila aescularia</t>
  </si>
  <si>
    <t>(Frühlings-Kreuzflügel)</t>
  </si>
  <si>
    <t>Alsophila aceraria</t>
  </si>
  <si>
    <t>(Herbst-Kreuzflügel)</t>
  </si>
  <si>
    <t>Aplasta ononaria</t>
  </si>
  <si>
    <t>(Hauhechelspanner)</t>
  </si>
  <si>
    <t>Pseudoterpna pruinata</t>
  </si>
  <si>
    <t>(Ginster-Grünspanner)</t>
  </si>
  <si>
    <t>Geometra papilionaria</t>
  </si>
  <si>
    <t>(Grünes Blatt)</t>
  </si>
  <si>
    <t>Comibaena bajularia</t>
  </si>
  <si>
    <t>(Eichenwald-Grünspanner)</t>
  </si>
  <si>
    <t>Thetidia smaragdaria</t>
  </si>
  <si>
    <t>(Smaragd-Grünspanner)</t>
  </si>
  <si>
    <t>Hemithea aestivaria</t>
  </si>
  <si>
    <t>(Gebüsch-Grünspanner)</t>
  </si>
  <si>
    <t>Chlorissa viridata</t>
  </si>
  <si>
    <t>(Steppenheiden-Grünspanner)</t>
  </si>
  <si>
    <t>ok</t>
  </si>
  <si>
    <t>Chlorissa viridata/cloraria</t>
  </si>
  <si>
    <t>(Artengruppe Heiden-Grünspanner)</t>
  </si>
  <si>
    <t>Chlorissa cloraria</t>
  </si>
  <si>
    <t>(Waldheiden-Grünspanner)</t>
  </si>
  <si>
    <t>Thalera fimbrialis</t>
  </si>
  <si>
    <t>(Magerrasen-Grünspanner)</t>
  </si>
  <si>
    <t>Hemistola chrysoprasaria</t>
  </si>
  <si>
    <t>(Waldreben-Grünspanner)</t>
  </si>
  <si>
    <t>Jodis lactearia</t>
  </si>
  <si>
    <t>(Laubwald-Grünspanner)</t>
  </si>
  <si>
    <t>Jodis putata</t>
  </si>
  <si>
    <t>(Heidelbeer-Grünspanner)</t>
  </si>
  <si>
    <t>Jodis putata/lactearia</t>
  </si>
  <si>
    <t>Cyclophora pendularia</t>
  </si>
  <si>
    <t>(Grauer Gürtelpuppenspanner)</t>
  </si>
  <si>
    <t>Cyclophora albiocellaria</t>
  </si>
  <si>
    <t>Cyclophora annularia</t>
  </si>
  <si>
    <t>(Ahorn-Gürtelpuppenspanner)</t>
  </si>
  <si>
    <t>Cyclophora albipunctata</t>
  </si>
  <si>
    <t>(Birken-Gürtelpuppenspanner)</t>
  </si>
  <si>
    <t>Cyclophora puppillaria</t>
  </si>
  <si>
    <t>(Wandernder Gürtelpuppenspanner)</t>
  </si>
  <si>
    <t>Cyclophora ruficiliaria</t>
  </si>
  <si>
    <t>(Braunroter Eichen-Gürtelpuppenspanner)</t>
  </si>
  <si>
    <t>Cyclophora porata</t>
  </si>
  <si>
    <t>(Gelbbrauner Eichen-Gürtelpuppenspanner)</t>
  </si>
  <si>
    <t>Cyclophora quercimontaria</t>
  </si>
  <si>
    <t>(Gelbroter Eichen-Gürtelpuppenspanner)</t>
  </si>
  <si>
    <t>Cyclophora punctaria</t>
  </si>
  <si>
    <t>(Gepunkteter Eichen-Gürtelpuppenspanner)</t>
  </si>
  <si>
    <t>Cyclophora linearia</t>
  </si>
  <si>
    <t>(Rotbuchen-Gürtelpuppenspanner)</t>
  </si>
  <si>
    <t>u</t>
  </si>
  <si>
    <t>Timandra griseata</t>
  </si>
  <si>
    <t>Timandra comae</t>
  </si>
  <si>
    <t>(Ampferspanner)</t>
  </si>
  <si>
    <t>Scopula immorata</t>
  </si>
  <si>
    <t>(Marmorierter Kleinspanner)</t>
  </si>
  <si>
    <t>Scopula caricaria</t>
  </si>
  <si>
    <t>(Seidenglanz-Kleinspanner)</t>
  </si>
  <si>
    <t>Scopula nemoraria</t>
  </si>
  <si>
    <t>(Silberweißer-Kleinspanner)</t>
  </si>
  <si>
    <t>Scopula umbelaria</t>
  </si>
  <si>
    <t>(Schwalbenwurz-Kleinspanner)</t>
  </si>
  <si>
    <t>Scopula nigropunctata</t>
  </si>
  <si>
    <t>(Eckflügel-Kleinspanner)</t>
  </si>
  <si>
    <t>Scopula virgulata</t>
  </si>
  <si>
    <t>(Braungestreifter Kleinspanner)</t>
  </si>
  <si>
    <t>Scopula ornata</t>
  </si>
  <si>
    <t>(Schmuck-Kleinspanner)</t>
  </si>
  <si>
    <t>Scopula submutata</t>
  </si>
  <si>
    <t>Scopula decorata</t>
  </si>
  <si>
    <t>(Sandthymian-Kleinspanner)</t>
  </si>
  <si>
    <t>Scopula rubiginata</t>
  </si>
  <si>
    <t>(Violettroter Kleinspanner)</t>
  </si>
  <si>
    <t>Scopula marginepunctata</t>
  </si>
  <si>
    <t>(Randfleck-Kleinspanner)</t>
  </si>
  <si>
    <t>Scopula incanata</t>
  </si>
  <si>
    <t>(Weißgrauer Kleinspanner)</t>
  </si>
  <si>
    <t>Scopula luridata</t>
  </si>
  <si>
    <t>Scopula imitaria</t>
  </si>
  <si>
    <t>(Rötlichgelber Kleinspanner)</t>
  </si>
  <si>
    <t>Scopula immutata</t>
  </si>
  <si>
    <t>(Vierpunkt-Kleinspanner)</t>
  </si>
  <si>
    <t>Scopula ternata</t>
  </si>
  <si>
    <t>(Heidelbeer-Kleinspanner)</t>
  </si>
  <si>
    <t>Scopula floslactata</t>
  </si>
  <si>
    <t>(Gelblichweißer Kleinspanner)</t>
  </si>
  <si>
    <t>Scopula subpunctaria</t>
  </si>
  <si>
    <t>(Schneeweißer Kleinspanner)</t>
  </si>
  <si>
    <t>Idaea rufaria</t>
  </si>
  <si>
    <t>(Rötlicher Trockenrasen-Zwergspanner)</t>
  </si>
  <si>
    <t>Idaea sericeata</t>
  </si>
  <si>
    <t>Idaea macilentaria</t>
  </si>
  <si>
    <t>(Brachwiesen-Zwergspanner)</t>
  </si>
  <si>
    <t>Idaea ochrata</t>
  </si>
  <si>
    <t>(Ockerfarbiger Steppenheiden-Zwergspanner)</t>
  </si>
  <si>
    <t>Idaea serpentata</t>
  </si>
  <si>
    <t>(Rostgelber Magerrasen-Zwergspanner)</t>
  </si>
  <si>
    <t>Idaea aureolaria</t>
  </si>
  <si>
    <t>(Goldgelber Magerrasen-Zwergspanner)</t>
  </si>
  <si>
    <t>Idaea flaveolaria</t>
  </si>
  <si>
    <t>Idaea muricata</t>
  </si>
  <si>
    <t>(Purpurstreifen-Zwergspanner)</t>
  </si>
  <si>
    <t>Idaea rusticata</t>
  </si>
  <si>
    <t>(Südlicher Zwergspanner)</t>
  </si>
  <si>
    <t>Idaea laevigata</t>
  </si>
  <si>
    <t>(Mittelbinden-Zwergspanner)</t>
  </si>
  <si>
    <t>Idaea efflorata</t>
  </si>
  <si>
    <t>Idaea typicata</t>
  </si>
  <si>
    <t>Idaea moniliata</t>
  </si>
  <si>
    <t>(Perlrand-Zwergspanner)</t>
  </si>
  <si>
    <t>Idaea sylvestraria</t>
  </si>
  <si>
    <t>(Weißlichgrauer Zwergspanner)</t>
  </si>
  <si>
    <t>Idaea biselata</t>
  </si>
  <si>
    <t>(Breitgesäumter Zwergspanner)</t>
  </si>
  <si>
    <t>Idaea inquinata</t>
  </si>
  <si>
    <t>(Heu-Zwergspanner)</t>
  </si>
  <si>
    <t>Idaea dilutaria</t>
  </si>
  <si>
    <t>(Einfarbiger Zwergspanner)</t>
  </si>
  <si>
    <t>Idaea fuscovenosa</t>
  </si>
  <si>
    <t>(Graurandiger Zwergspanner)</t>
  </si>
  <si>
    <t>Idaea humiliata</t>
  </si>
  <si>
    <t>(Braunrandiger Zwergspanner)</t>
  </si>
  <si>
    <t>Idaea bigladiata</t>
  </si>
  <si>
    <t>Idaea seriata</t>
  </si>
  <si>
    <t>(Grauer Zwergspanner)</t>
  </si>
  <si>
    <t>Idaea dimidiata</t>
  </si>
  <si>
    <t>(Braungewinkelter Zwergspanner)</t>
  </si>
  <si>
    <t>Idaea subsericeata</t>
  </si>
  <si>
    <t>(Graulinien-Zwergspanner)</t>
  </si>
  <si>
    <t>Idaea pallidata</t>
  </si>
  <si>
    <t>(Blasser Zwergspanner)</t>
  </si>
  <si>
    <t>1R</t>
  </si>
  <si>
    <t>Idaea contiguaria</t>
  </si>
  <si>
    <t>(Fetthennen-Felsflur-Zwergspanner)</t>
  </si>
  <si>
    <t>Idaea trigeminata</t>
  </si>
  <si>
    <t>Idaea emarginata</t>
  </si>
  <si>
    <t>(Zackenrand-Zwergspanner)</t>
  </si>
  <si>
    <t>Idaea aversata</t>
  </si>
  <si>
    <t>(Dunkelbindiger Doppellinien-Zwergspanner)</t>
  </si>
  <si>
    <t>Idaea rubraria</t>
  </si>
  <si>
    <t>Idaea degeneraria</t>
  </si>
  <si>
    <t>(Zweifarbiger Doppellinien-Zwergspanner)</t>
  </si>
  <si>
    <t>Idaea straminata</t>
  </si>
  <si>
    <t>(Olivgrauer Doppellinien-Zwergspanner)</t>
  </si>
  <si>
    <t>Idaea deversaria</t>
  </si>
  <si>
    <t>(Hellbindiger Doppellinien-Zwergspanner)</t>
  </si>
  <si>
    <t>Problepsis ocellata</t>
  </si>
  <si>
    <t>Rhodostrophia vibicaria</t>
  </si>
  <si>
    <t>(Rotbandspanner)</t>
  </si>
  <si>
    <t>Rhodostrophia calabra</t>
  </si>
  <si>
    <t>Rhodometra sacraria</t>
  </si>
  <si>
    <t>(Purpurstreifenspanner)</t>
  </si>
  <si>
    <t>Lythria purpuraria</t>
  </si>
  <si>
    <t>(Knöterich-Purpurspanner)</t>
  </si>
  <si>
    <t>Lythria cruentaria</t>
  </si>
  <si>
    <t>(Ampfer-Purpurspanner)</t>
  </si>
  <si>
    <t>Cataclysme riguata</t>
  </si>
  <si>
    <t>(Hügelmeisterspanner)</t>
  </si>
  <si>
    <t>Phibalapteryx virgata</t>
  </si>
  <si>
    <t>(Streifenspanner)</t>
  </si>
  <si>
    <t>Scotopteryx moeniata</t>
  </si>
  <si>
    <t>(Winkelbinden-Wellenstriemenspanner)</t>
  </si>
  <si>
    <t>Scotopteryx bipunctaria</t>
  </si>
  <si>
    <t>(Zweipunkt-Wellenstriemenspanner)</t>
  </si>
  <si>
    <t>Scotopteryx octodurensis</t>
  </si>
  <si>
    <t>Scotopteryx chenopodiata</t>
  </si>
  <si>
    <t>(Braunbinden-Wellenstriemenspanner)</t>
  </si>
  <si>
    <t>Scotopteryx mucronata</t>
  </si>
  <si>
    <t>(Hellgrauer-Wellenstriemenspanner)</t>
  </si>
  <si>
    <t>Scotopteryx mucronata/luridata</t>
  </si>
  <si>
    <t>(Artengruppe Graue Wellenstriemenspanner)</t>
  </si>
  <si>
    <t>Scotopteryx luridata</t>
  </si>
  <si>
    <t>(Braungrauer-Wellenstriemenspanner)</t>
  </si>
  <si>
    <t>Orthonama vittata</t>
  </si>
  <si>
    <t>(Sumpflabkraut-Blattspanner)</t>
  </si>
  <si>
    <t>Orthonama obstipata</t>
  </si>
  <si>
    <t>(Wandernder Blattspanner)</t>
  </si>
  <si>
    <t>Xanthorhoe biriviata</t>
  </si>
  <si>
    <t>(Springkraut-Blattspanner)</t>
  </si>
  <si>
    <t>Xanthorhoe designata</t>
  </si>
  <si>
    <t>(Kohl-Blattspanner)</t>
  </si>
  <si>
    <t>Xanthorhoe spadicearia</t>
  </si>
  <si>
    <t>(Heller-Rostfarben-Blattspanner)</t>
  </si>
  <si>
    <t>Xanthorhoe spadicearia/ferrugata</t>
  </si>
  <si>
    <t>(Artengruppe Rostfarben-Blattspanner)</t>
  </si>
  <si>
    <t>Xanthorhoe ferrugata</t>
  </si>
  <si>
    <t>(Dunkler-Rostfarben-Blattspanner)</t>
  </si>
  <si>
    <t>Xanthorhoe quadrifasiata</t>
  </si>
  <si>
    <t>(Vierbinden-Blattspanner)</t>
  </si>
  <si>
    <t>Xanthorhoe montanata</t>
  </si>
  <si>
    <t>(Schwarzbraunbinden-Blattspanner)</t>
  </si>
  <si>
    <t>Xanthorhoe fluctuata</t>
  </si>
  <si>
    <t>(Garten-Blattspanner)</t>
  </si>
  <si>
    <t>Xanthorhoe incursata</t>
  </si>
  <si>
    <t>(Bergwald-Blattspanner)</t>
  </si>
  <si>
    <t>Catarhoe putridaria</t>
  </si>
  <si>
    <t>Catarhoe rubidata</t>
  </si>
  <si>
    <t>(Rotbinden-Blattspanner)</t>
  </si>
  <si>
    <t>Catarhoe cuculata</t>
  </si>
  <si>
    <t>(Braunbinden-Blattspanner)</t>
  </si>
  <si>
    <t>Epirrhoe hastulata</t>
  </si>
  <si>
    <t>(Ringelleib-Labkrautspanner)</t>
  </si>
  <si>
    <t>Epirrhoe pupillata</t>
  </si>
  <si>
    <t>(Braunweißer-Labkrautspanner)</t>
  </si>
  <si>
    <t>Epirrhoe tristata</t>
  </si>
  <si>
    <t>(Fleckleib-Labkrautspanner)</t>
  </si>
  <si>
    <t>Epirrhoe alternata</t>
  </si>
  <si>
    <t>(Graubinden-Labkrautspanner)</t>
  </si>
  <si>
    <t>Epirrhoe rivata</t>
  </si>
  <si>
    <t>(Weißbinden-Labkrautspanner)</t>
  </si>
  <si>
    <t>Epirrhoe molluginata</t>
  </si>
  <si>
    <t>(Hellgrauer Labkrautspanner)</t>
  </si>
  <si>
    <t>Epirrhoe galiata</t>
  </si>
  <si>
    <t>(Breitbinden-Labkrautspanner)</t>
  </si>
  <si>
    <t>Camptogramma bilineata</t>
  </si>
  <si>
    <t>(Ockergelber Blattspanner)</t>
  </si>
  <si>
    <t>Entephria cyanata</t>
  </si>
  <si>
    <t>(Blaugrauer Gebirgs-Blattspanner)</t>
  </si>
  <si>
    <t>Entephria flavicinctata</t>
  </si>
  <si>
    <t>(Steinbrech-Gebirgs-Blattspanner)</t>
  </si>
  <si>
    <t>Entephria infidaria</t>
  </si>
  <si>
    <t>(Winkelzahn-Gebirgs-Blattspanner)</t>
  </si>
  <si>
    <t>Entephria caesiata</t>
  </si>
  <si>
    <t>(Veränderlicher Gebirgs-Blattspanner)</t>
  </si>
  <si>
    <t>Larentia clavaria</t>
  </si>
  <si>
    <t>(Malven-Blattspanner)</t>
  </si>
  <si>
    <t>Earophila badiata</t>
  </si>
  <si>
    <t>(Violettbrauner Rosen-Blattspanner)</t>
  </si>
  <si>
    <t>Anticlea derivata</t>
  </si>
  <si>
    <t>(Schwarzbinden-Rosen-Blattspanner)</t>
  </si>
  <si>
    <t>Mesoleuca albicillata</t>
  </si>
  <si>
    <t>(Brombeer-Blattspanner)</t>
  </si>
  <si>
    <t>Pelurga comitata</t>
  </si>
  <si>
    <t>(Melden-Blattspanner)</t>
  </si>
  <si>
    <t>Lampropteryx suffumata</t>
  </si>
  <si>
    <t>(Labkraut-Bindenspanner)</t>
  </si>
  <si>
    <t>Lampropteryx otregiata</t>
  </si>
  <si>
    <t>(Sumpflabkraut-Bindenspanner)</t>
  </si>
  <si>
    <t>Cosmorhoe ocellata</t>
  </si>
  <si>
    <t>(Schwarzaugen Bindenspanner)</t>
  </si>
  <si>
    <t>Coenotephria salicata</t>
  </si>
  <si>
    <t>(Kleiner Felsen-Bindenspanner)</t>
  </si>
  <si>
    <t>Coenotephria tophaceata</t>
  </si>
  <si>
    <t>(Großer Felsen-Bindenspanner)</t>
  </si>
  <si>
    <t>Nebula nebulata</t>
  </si>
  <si>
    <t>Eulithis prunata</t>
  </si>
  <si>
    <t>(Dunkelbrauner Haarbüschelspanner)</t>
  </si>
  <si>
    <t>Eulithis testata</t>
  </si>
  <si>
    <t>(Bräunlichgelber Haarbüschelspanner)</t>
  </si>
  <si>
    <t>Eulithis populata</t>
  </si>
  <si>
    <t>(Veränderlicher Haarbüschelspanner)</t>
  </si>
  <si>
    <t>Eulithis mellinata</t>
  </si>
  <si>
    <t>(Scheckrand-Haarbüschelspanner)</t>
  </si>
  <si>
    <t>Gandaritis pyraliata</t>
  </si>
  <si>
    <t>(Schwefelgelber Haarbüschelspanner)</t>
  </si>
  <si>
    <t>Ecliptopera silaceata</t>
  </si>
  <si>
    <t>(Braunleibiger Springkrautspanner)</t>
  </si>
  <si>
    <t>Ecliptopera capitata</t>
  </si>
  <si>
    <t>(Gelbleibiger Springkrautspanner)</t>
  </si>
  <si>
    <t>Chloroclysta siterata</t>
  </si>
  <si>
    <t>(Olivgrüner Bindenspanner)</t>
  </si>
  <si>
    <t>Chloroclysta miata</t>
  </si>
  <si>
    <t>(Graugrüner Bindenspanner)</t>
  </si>
  <si>
    <t>Dysstroma citrata</t>
  </si>
  <si>
    <t>(Spitzwinkel-Bindenspanner)</t>
  </si>
  <si>
    <t>Dysstroma truncata</t>
  </si>
  <si>
    <t>(Möndchenflecken-Bindenspanner)</t>
  </si>
  <si>
    <t>Dysstroma truncata/citrata</t>
  </si>
  <si>
    <t>(Artengruppe Bindenspanner)</t>
  </si>
  <si>
    <t>Cidaria fulvata</t>
  </si>
  <si>
    <t>(Gelber Rosen-Bindenspanner)</t>
  </si>
  <si>
    <t>Plemyria rubiginata</t>
  </si>
  <si>
    <t>(Milchweißer Bindenspanner)</t>
  </si>
  <si>
    <t>Pennithera firmata</t>
  </si>
  <si>
    <t>(Herbst-Kiefern-Nadelholzspanner)</t>
  </si>
  <si>
    <t>Thera obeliscata</t>
  </si>
  <si>
    <t>(Zeibrütiger-Kiefern-Nadelholzspanner)</t>
  </si>
  <si>
    <t>Thera variata</t>
  </si>
  <si>
    <t>(Veränderlicher Nadelholzspanner)</t>
  </si>
  <si>
    <t>Thera variata/britannica</t>
  </si>
  <si>
    <t>(Artengruppe Nadelholzspanner)</t>
  </si>
  <si>
    <t>Thera britannica</t>
  </si>
  <si>
    <t>(Sägezahnfühler-Nadelholzspanner)</t>
  </si>
  <si>
    <t>Thera vetustata</t>
  </si>
  <si>
    <t>(Weißtannen-Nadelholzspanner)</t>
  </si>
  <si>
    <t>Thera cognata</t>
  </si>
  <si>
    <t>(Brauner Wacholder-Nadelholzspanner)</t>
  </si>
  <si>
    <t>Thera juniperata</t>
  </si>
  <si>
    <t>(Grauer Wacholder-Nadelholzspanner)</t>
  </si>
  <si>
    <t>Eustroma reticulata</t>
  </si>
  <si>
    <t>(Netzspanner)</t>
  </si>
  <si>
    <t>Electrophaes corylata</t>
  </si>
  <si>
    <t>(Laubholz-Bindenspanner)</t>
  </si>
  <si>
    <t>Colostygia aptata</t>
  </si>
  <si>
    <t>(Grünbrauner Bindenspanner)</t>
  </si>
  <si>
    <t>Colostygia olivata</t>
  </si>
  <si>
    <t>(Moosgrüner Bindenspanner)</t>
  </si>
  <si>
    <t>Colostygia multistrigaria</t>
  </si>
  <si>
    <t>(Frühjahrs-Bindenspanner)</t>
  </si>
  <si>
    <t>Colostygia sericeata</t>
  </si>
  <si>
    <t>Colostygia turbata</t>
  </si>
  <si>
    <t>3!</t>
  </si>
  <si>
    <t>Colostygia laetaria</t>
  </si>
  <si>
    <t>(Baldrian-Bindenspanner)</t>
  </si>
  <si>
    <t>Colostygia pectinataria</t>
  </si>
  <si>
    <t>(Prachtgrüner Bindenspanner)</t>
  </si>
  <si>
    <t>Hydriomena furcata</t>
  </si>
  <si>
    <t>(Heidelbeer-Palpenspanner)</t>
  </si>
  <si>
    <t>Hydriomena impluviata</t>
  </si>
  <si>
    <t>(Erlen-Palpenspanner)</t>
  </si>
  <si>
    <t>Hydriomena ruberata</t>
  </si>
  <si>
    <t>(Weiden-Palpenspanner)</t>
  </si>
  <si>
    <t>Horisme vitalbata</t>
  </si>
  <si>
    <t>(Zweifarbiger Waldrebenspanner)</t>
  </si>
  <si>
    <t>Horisme corticata</t>
  </si>
  <si>
    <t>Horisme tersata</t>
  </si>
  <si>
    <t>(Waldrebenspanner)</t>
  </si>
  <si>
    <t>Horisme tersata/radicaria</t>
  </si>
  <si>
    <t>(Artengruppe Waldrebenspanner)</t>
  </si>
  <si>
    <t>Horisme radicaria</t>
  </si>
  <si>
    <t>(Flussauen-Waldrebenspanner)</t>
  </si>
  <si>
    <t>Horisme aemulata</t>
  </si>
  <si>
    <t>(Einfarbiger Waldrebenspanner)</t>
  </si>
  <si>
    <t>Horisme calligraphata</t>
  </si>
  <si>
    <t>(Wiesenrauten-Waldrebenspanner)</t>
  </si>
  <si>
    <t>Horisme aquata</t>
  </si>
  <si>
    <t>(Küchenschellen-Waldrebenspanner)</t>
  </si>
  <si>
    <t>Melanthia procellata</t>
  </si>
  <si>
    <t>(Sturmvogel)</t>
  </si>
  <si>
    <t>Pareulype berberata</t>
  </si>
  <si>
    <t>(Kleiner Berberitzenspanner)</t>
  </si>
  <si>
    <t>Spargania luctuata</t>
  </si>
  <si>
    <t>(Schwarzweißer Weidenröschenspanner)</t>
  </si>
  <si>
    <t>Rheumaptera hastata</t>
  </si>
  <si>
    <t>(Großer Speerspanner)</t>
  </si>
  <si>
    <t>Rheumaptera subhastata</t>
  </si>
  <si>
    <t>(Kleiner Speerspanner)</t>
  </si>
  <si>
    <t>Hydria cervinalis</t>
  </si>
  <si>
    <t>(Großer Berberitzenspanner)</t>
  </si>
  <si>
    <t>Hydria undulata</t>
  </si>
  <si>
    <t>(Wellenspanner)</t>
  </si>
  <si>
    <t>0R</t>
  </si>
  <si>
    <t>Triphosa sabaudiata</t>
  </si>
  <si>
    <t>(Gelblichgrauer Höhlenspanner)</t>
  </si>
  <si>
    <t>Triphosa dubitata</t>
  </si>
  <si>
    <t>(Olivbrauner Höhlenspanner)</t>
  </si>
  <si>
    <t>Philereme vetulata</t>
  </si>
  <si>
    <t>(Kleiner Kreuzdornspanner)</t>
  </si>
  <si>
    <t>Philereme transversata</t>
  </si>
  <si>
    <t>(Großer Kreuzdornspanner)</t>
  </si>
  <si>
    <t>Euphyia biangulata</t>
  </si>
  <si>
    <t>(Zweizahn-Winkelspanner)</t>
  </si>
  <si>
    <t>Euphyia unangulata</t>
  </si>
  <si>
    <t>(Einzahn-Winkelspanner)</t>
  </si>
  <si>
    <t>Euphyia frustata</t>
  </si>
  <si>
    <t>(Gelbgrüner Winkelspanner)</t>
  </si>
  <si>
    <t>Epirrita dilutata</t>
  </si>
  <si>
    <t>(Gehölzflur-Herbstspanner)</t>
  </si>
  <si>
    <t>Epirrita christyi</t>
  </si>
  <si>
    <t>(Buchenwald-Herbstspanner)</t>
  </si>
  <si>
    <t>Epirrita autumnata</t>
  </si>
  <si>
    <t>(Birken-Moorwald-Herbstspanner)</t>
  </si>
  <si>
    <t>Epirrita autumnata/dilutata/christyi</t>
  </si>
  <si>
    <t>(Artengruppe Herbstspanner)</t>
  </si>
  <si>
    <t>Operophtera brumata</t>
  </si>
  <si>
    <t>(Kleiner Frostspanner)</t>
  </si>
  <si>
    <t>Operophtera fagata</t>
  </si>
  <si>
    <t>(Buchen-Frostspanner)</t>
  </si>
  <si>
    <t>Martania taeniata</t>
  </si>
  <si>
    <t>(Felsschlucht-Kapselspanner)</t>
  </si>
  <si>
    <t>Perizoma affinitata</t>
  </si>
  <si>
    <t>(Dunkler Lichtnelken-Kapselspanner)</t>
  </si>
  <si>
    <t>Perizoma alchemillata</t>
  </si>
  <si>
    <t>(Hohlzahn-Kapselspanner)</t>
  </si>
  <si>
    <t>Perizoma hydrata</t>
  </si>
  <si>
    <t>(Felsen-Kapselspanner)</t>
  </si>
  <si>
    <t>Perizoma lugdunaria</t>
  </si>
  <si>
    <t>(Hühnerbiß-Kapselspanner)</t>
  </si>
  <si>
    <t>Perizoma bifaciata</t>
  </si>
  <si>
    <t>(Zahntrost-Kapselspanner)</t>
  </si>
  <si>
    <t>Perizoma blandiata</t>
  </si>
  <si>
    <t>(Augentrost-Kapselspanner)</t>
  </si>
  <si>
    <t>Perizoma albulata</t>
  </si>
  <si>
    <t>(Klappertopf-Kapselspanner)</t>
  </si>
  <si>
    <t>Perizoma flavofasciata</t>
  </si>
  <si>
    <t>(Gelber Lichtnelken-Kapselspanner)</t>
  </si>
  <si>
    <t>Mesotype didymata</t>
  </si>
  <si>
    <t>(Bergwald-Kräuterspanner)</t>
  </si>
  <si>
    <t>Perizoma obsoletata</t>
  </si>
  <si>
    <t>(Enzian-Kapselspanner)</t>
  </si>
  <si>
    <t>Perizoma juracolaria</t>
  </si>
  <si>
    <t>(Gelb-Enzian-Kapselspanner)</t>
  </si>
  <si>
    <t>Gagitodes sagittata</t>
  </si>
  <si>
    <t>(Wiesenrauten-Kapselspanner)</t>
  </si>
  <si>
    <t>2R</t>
  </si>
  <si>
    <t>Mesotype verberata</t>
  </si>
  <si>
    <t>(Bergmatten-Kräuterspanner)</t>
  </si>
  <si>
    <t>Mesotype parallelolineata</t>
  </si>
  <si>
    <t>(Parallelbindiger Kräuterspanner)</t>
  </si>
  <si>
    <t>Eupithecia tenuiata</t>
  </si>
  <si>
    <t>(Weiden-Blütenspanner)</t>
  </si>
  <si>
    <t>Eupithecia inturbata</t>
  </si>
  <si>
    <t>(Feldahorn-Blütenspanner)</t>
  </si>
  <si>
    <t>Eupithecia haworthiata</t>
  </si>
  <si>
    <t>(Waldreben-Blütenspanner)</t>
  </si>
  <si>
    <t>Eupithecia immundata</t>
  </si>
  <si>
    <t>(Blasser Christophskraut-Blütenspanner)</t>
  </si>
  <si>
    <t>Eupithecia plumbeolata</t>
  </si>
  <si>
    <t>(Wachtelweizen-Blütenspanner)</t>
  </si>
  <si>
    <t>Eupithecia abietaria</t>
  </si>
  <si>
    <t>(Fichtenzapfen-Blütenspanner)</t>
  </si>
  <si>
    <t>Eupithecia analoga</t>
  </si>
  <si>
    <t>(Fichtengallen-Blütenspanner)</t>
  </si>
  <si>
    <t>Eupithecia linariata</t>
  </si>
  <si>
    <t>(Leinkraut-Blütenspanner)</t>
  </si>
  <si>
    <t>Eupithecia pulchellata</t>
  </si>
  <si>
    <t>(Rotfingerhut-Blütenspanner)</t>
  </si>
  <si>
    <t>Eupithecia pyreneata</t>
  </si>
  <si>
    <t>(Gelbfingerhut-Blütenspanner)</t>
  </si>
  <si>
    <t>Eupithecia laquaearia</t>
  </si>
  <si>
    <t>(Augentrost-Blütenspanner)</t>
  </si>
  <si>
    <t>Eupithecia nachadira</t>
  </si>
  <si>
    <t>Eupithecia irriguata</t>
  </si>
  <si>
    <t>(Heller Eichen-Blütenspanner)</t>
  </si>
  <si>
    <t>Eupithecia exiguata</t>
  </si>
  <si>
    <t>(Hecken-Blütenspanner)</t>
  </si>
  <si>
    <t>Eupithecia insigniata</t>
  </si>
  <si>
    <t>(Obsthain-Blütenspanner)</t>
  </si>
  <si>
    <t>Eupithecia valerianata</t>
  </si>
  <si>
    <t>(Baldrian-Blütenspanner)</t>
  </si>
  <si>
    <t>Eupithecia pygmaeata</t>
  </si>
  <si>
    <t>(Zwerg-Blütenspanner)</t>
  </si>
  <si>
    <t>Eupithecia venosata</t>
  </si>
  <si>
    <t>(Geschmückter Taubenkropf-Blütenspanner)</t>
  </si>
  <si>
    <t>Eupithecia egenaria</t>
  </si>
  <si>
    <t>(Linden-Blütenspanner)</t>
  </si>
  <si>
    <t>Eupithecia extraversaria</t>
  </si>
  <si>
    <t>(Doldengewächs-Blütenspanner)</t>
  </si>
  <si>
    <t>Eupithecia centaureata</t>
  </si>
  <si>
    <t>(Weißer Blütenspanner)</t>
  </si>
  <si>
    <t>Eupithecia breviculata</t>
  </si>
  <si>
    <t>(Bibernell-Berghaarstrang-Blütenspanner)</t>
  </si>
  <si>
    <t>Eupithecia actaeata</t>
  </si>
  <si>
    <t>(Christophskraut-Blütenspanner)</t>
  </si>
  <si>
    <t>Eupithecia selinata</t>
  </si>
  <si>
    <t>(Silgen-Blütenspanner)</t>
  </si>
  <si>
    <t>Eupithecia trisignaria</t>
  </si>
  <si>
    <t>(Bergwald-Doldengewächs-Blütenspanner)</t>
  </si>
  <si>
    <t>Eupithecia intricata</t>
  </si>
  <si>
    <t>(Großer Wacholder-Blütenspanner)</t>
  </si>
  <si>
    <t>Eupithecia veratraria</t>
  </si>
  <si>
    <t>(Germer-Blütenspanner)</t>
  </si>
  <si>
    <t>Eupithecia cauchiata</t>
  </si>
  <si>
    <t>(Bergwald-Goldruten-Blütenspanner)</t>
  </si>
  <si>
    <t>Eupithecia satyrata</t>
  </si>
  <si>
    <t>(Satyr-Blütenspanner)</t>
  </si>
  <si>
    <t>Eupithecia absinthiata</t>
  </si>
  <si>
    <t>(Kreuzkraut-Blütenspanner)</t>
  </si>
  <si>
    <t>Eupithecia goossensiata</t>
  </si>
  <si>
    <t>(Gossens' Heidekraut-Blütenspanner)</t>
  </si>
  <si>
    <t>Eupithecia expallidata</t>
  </si>
  <si>
    <t>(Fuchs'-Kreuzkraut-Blütenspanner)</t>
  </si>
  <si>
    <t>Eupithecia assimilata</t>
  </si>
  <si>
    <t>(Hopfen-Blütenspanner)</t>
  </si>
  <si>
    <t>Eupithecia vulgata</t>
  </si>
  <si>
    <t>(Fallaub-Blütenspanner)</t>
  </si>
  <si>
    <t>Eupithecia tripunctaria</t>
  </si>
  <si>
    <t>(Dreipunkt-Blütenspanner)</t>
  </si>
  <si>
    <t>Eupithecia denotata</t>
  </si>
  <si>
    <t>(Nesselglockenblumen-Blütenspanner)</t>
  </si>
  <si>
    <t>Eupithecia subfuscata</t>
  </si>
  <si>
    <t>(Hochstaudenflur-Blütenspanner)</t>
  </si>
  <si>
    <t>Eupithecia icterata</t>
  </si>
  <si>
    <t>(Schafgarben-Blütenspanner)</t>
  </si>
  <si>
    <t>Eupithecia succenturiata</t>
  </si>
  <si>
    <t>(Beifuß-Blütenspanner)</t>
  </si>
  <si>
    <t>Eupithecia denticulata</t>
  </si>
  <si>
    <t>(Felsrasen-Glockenblumen-Blütenspanner)</t>
  </si>
  <si>
    <t>Eupithecia impurata</t>
  </si>
  <si>
    <t>(Magerrasen-Glockenblumen-Blütenspanner)</t>
  </si>
  <si>
    <t>Eupithecia orphnata</t>
  </si>
  <si>
    <t>(Verkannter Goldruten-Blütenspanner)</t>
  </si>
  <si>
    <t>Eupithecia subumbrata</t>
  </si>
  <si>
    <t>(Kräuter-Blütenspanner)</t>
  </si>
  <si>
    <t>Eupithecia semigraphata</t>
  </si>
  <si>
    <t>(Dost-Blütenspanner)</t>
  </si>
  <si>
    <t>Eupithecia millefoliata</t>
  </si>
  <si>
    <t>(Trockenrasen-Schafgarben-Blütenspanner)</t>
  </si>
  <si>
    <t>Eupithecia simpliciata</t>
  </si>
  <si>
    <t>(Melden-Blütenspanner)</t>
  </si>
  <si>
    <t>Eupithecia distinctaria</t>
  </si>
  <si>
    <t>(Thymian-Blütenspanner)</t>
  </si>
  <si>
    <t>Eupithecia indigata</t>
  </si>
  <si>
    <t>(Kiefern-Blütenspanner)</t>
  </si>
  <si>
    <t>Eupithecia pimpinellata</t>
  </si>
  <si>
    <t>(Bibernellen-Blütenspanner)</t>
  </si>
  <si>
    <t>Eupithecia nanata</t>
  </si>
  <si>
    <t>(Heidekraut-Blütenspanner)</t>
  </si>
  <si>
    <t>Eupithecia extensaria</t>
  </si>
  <si>
    <t>Eupithecia innotata</t>
  </si>
  <si>
    <t>(Feldbeifuß-Blütenspanner)</t>
  </si>
  <si>
    <t>Eupithecia virgaureata</t>
  </si>
  <si>
    <t>(Goldruten-Blütenspanner)</t>
  </si>
  <si>
    <t>Eupithecia abbreviata</t>
  </si>
  <si>
    <t>(Eichen-Blütenspanner)</t>
  </si>
  <si>
    <t>Eupithecia dodoneata</t>
  </si>
  <si>
    <t>(Eichenhain-Blütenspanner)</t>
  </si>
  <si>
    <t>Eupithecia pusillata</t>
  </si>
  <si>
    <t>(Kleiner Wacholder-Blütenspanner)</t>
  </si>
  <si>
    <t>Eupithecia lanceata</t>
  </si>
  <si>
    <t>(Fichten-Blütenspanner)</t>
  </si>
  <si>
    <t>Eupithecia lariciata</t>
  </si>
  <si>
    <t>(Lärchen-Blütenspanner)</t>
  </si>
  <si>
    <t>Eupithecia tantillaria</t>
  </si>
  <si>
    <t>(Nadelgehölz-Blütenspanner)</t>
  </si>
  <si>
    <t>Eupithecia conterminata</t>
  </si>
  <si>
    <t>(Bergfichten-Zwerg-Blütenspanner)</t>
  </si>
  <si>
    <t>Gymnoscelis rufifasciata</t>
  </si>
  <si>
    <t>(Rotgebänderter Blütenspanner)</t>
  </si>
  <si>
    <t>Chloroclystis v-ata</t>
  </si>
  <si>
    <t>(Grüner Blütenspanner)</t>
  </si>
  <si>
    <t>Pasiphila rectangulata</t>
  </si>
  <si>
    <t>(Obstbaum-Blütenspanner)</t>
  </si>
  <si>
    <t>Pasiphila chloerata</t>
  </si>
  <si>
    <t>(Schlehen-Blütenspanner)</t>
  </si>
  <si>
    <t>Pasiphila debiliata</t>
  </si>
  <si>
    <t>(Heidelbeer-Blütenspanner)</t>
  </si>
  <si>
    <t>Anticollix sparsata</t>
  </si>
  <si>
    <t>(Gilbweiderichspanner)</t>
  </si>
  <si>
    <t>Chesias legatella</t>
  </si>
  <si>
    <t>(Später Ginsterspanner)</t>
  </si>
  <si>
    <t>Chesias rufata</t>
  </si>
  <si>
    <t>(Früher Ginsterspanner)</t>
  </si>
  <si>
    <t>Carsia sororiata</t>
  </si>
  <si>
    <t>(Moosbeerenspanner)</t>
  </si>
  <si>
    <t>Aplocera plagiata</t>
  </si>
  <si>
    <t>(Großer Johanniskrautspanner)</t>
  </si>
  <si>
    <t>Aplocera efformata</t>
  </si>
  <si>
    <t>(Sandheiden-Johanniskrautspanner)</t>
  </si>
  <si>
    <t>Aplocera praeformata</t>
  </si>
  <si>
    <t>(Bergheiden-Johanniskrautspanner)</t>
  </si>
  <si>
    <t>Odezia atrata</t>
  </si>
  <si>
    <t>(Kaminfegerle)</t>
  </si>
  <si>
    <t>Lithostege griseata</t>
  </si>
  <si>
    <t>Venusia blomeri</t>
  </si>
  <si>
    <t>(Bergulmenspanner)</t>
  </si>
  <si>
    <t>Venusia cambrica</t>
  </si>
  <si>
    <t>(Ebereschen-Bergspanner)</t>
  </si>
  <si>
    <t>Euchoeca nebulata</t>
  </si>
  <si>
    <t>(Erlengebüschspanner)</t>
  </si>
  <si>
    <t>Asthena albulata</t>
  </si>
  <si>
    <t>(Ungepunkteter Zierspanner)</t>
  </si>
  <si>
    <t>Asthena anseraria</t>
  </si>
  <si>
    <t>(Gepunkteter Zierspanner)</t>
  </si>
  <si>
    <t>Hydrelia flammeolaria</t>
  </si>
  <si>
    <t>(Gelbgestreifter Erlenspanner)</t>
  </si>
  <si>
    <t>Hydrelia sylvata</t>
  </si>
  <si>
    <t>(Braungestreifter Erlenspanner)</t>
  </si>
  <si>
    <t>Minoa murinata</t>
  </si>
  <si>
    <t>(Wolfsmilchspanner)</t>
  </si>
  <si>
    <t>Lobophora halterata</t>
  </si>
  <si>
    <t>(Grauer Lappenspanner)</t>
  </si>
  <si>
    <t>Trichopteryx polycommata</t>
  </si>
  <si>
    <t>(Gestrichelter Lappenspanner)</t>
  </si>
  <si>
    <t>Trichopteryx carpinata</t>
  </si>
  <si>
    <t>(Hellgrauer Lappenspanner)</t>
  </si>
  <si>
    <t>Pterapherapteryx sexalata</t>
  </si>
  <si>
    <t>(Kleiner Lappenspanner)</t>
  </si>
  <si>
    <t>Nothocasis sertata</t>
  </si>
  <si>
    <t>(Ahorn-Lappenspanner)</t>
  </si>
  <si>
    <t>Acasis viretata</t>
  </si>
  <si>
    <t>(Gelbgrüner Lappenspanner)</t>
  </si>
  <si>
    <t>Thaumetopoea processionea</t>
  </si>
  <si>
    <t>(Eichen-Prozessionsspinner)</t>
  </si>
  <si>
    <t>Thaumetopoea pityocampa</t>
  </si>
  <si>
    <t>Clostera curtula</t>
  </si>
  <si>
    <t>(Erpelschwanz-Rauhfußspinner)</t>
  </si>
  <si>
    <t>Clostera pigra</t>
  </si>
  <si>
    <t>(Kleiner Rauhfußspinner)</t>
  </si>
  <si>
    <t>Clostera anachoreta</t>
  </si>
  <si>
    <t>(Schwarzgefleckter Rauhfußspinner)</t>
  </si>
  <si>
    <t>Clostera anastomosis</t>
  </si>
  <si>
    <t>(Rostbrauner Rauhfußspinner)</t>
  </si>
  <si>
    <t>Cerura vinula</t>
  </si>
  <si>
    <t>(Großer Gabelschwanz)</t>
  </si>
  <si>
    <t>Cerura erminea</t>
  </si>
  <si>
    <t>(Weißer Gabelschwanz)</t>
  </si>
  <si>
    <t>Furcula furcula</t>
  </si>
  <si>
    <t>(Buchen-Gabelschwanz)</t>
  </si>
  <si>
    <t>Furcula bicuspis</t>
  </si>
  <si>
    <t>(Birken-Gabelschwanz)</t>
  </si>
  <si>
    <t>Furcula bifida</t>
  </si>
  <si>
    <t>(Kleiner Gabelschwanz)</t>
  </si>
  <si>
    <t>Notodonta dromedarius</t>
  </si>
  <si>
    <t>(Dromedar-Zahnspinner)</t>
  </si>
  <si>
    <t>Notodonta torva</t>
  </si>
  <si>
    <t>(Gelbbrauner Zahnspinner)</t>
  </si>
  <si>
    <t>Notodonta tritophus</t>
  </si>
  <si>
    <t>(Espen-Zahnspinner)</t>
  </si>
  <si>
    <t>Notodonta ziczac</t>
  </si>
  <si>
    <t>(Zickzack-Zahnspinner)</t>
  </si>
  <si>
    <t>Drymonia dodonaea</t>
  </si>
  <si>
    <t>(Ungefleckter Zahnspinner)</t>
  </si>
  <si>
    <t>Drymonia ruficornis</t>
  </si>
  <si>
    <t>(Dunkelgrauer Zahnspinner)</t>
  </si>
  <si>
    <t>Drymonia obliterata</t>
  </si>
  <si>
    <t>(Schwarzeck-Zahnspinner)</t>
  </si>
  <si>
    <t>Drymonia querna</t>
  </si>
  <si>
    <t>(Weißbinden-Zahnspinner)</t>
  </si>
  <si>
    <t>Drymonia velitaris</t>
  </si>
  <si>
    <t>(Südlicher Zahnspinner)</t>
  </si>
  <si>
    <t>Pheosia tremula</t>
  </si>
  <si>
    <t>(Pappel-Zahnspinner)</t>
  </si>
  <si>
    <t>Pheosia gnoma</t>
  </si>
  <si>
    <t>(Birken-Zahnspinner)</t>
  </si>
  <si>
    <t>Pterostoma palpina</t>
  </si>
  <si>
    <t>(Palpen-Zahnspinner)</t>
  </si>
  <si>
    <t>Ptilophora plumigera</t>
  </si>
  <si>
    <t>(Haarschuppen-Zahnspinner)</t>
  </si>
  <si>
    <t>Leucodonta bicoloria</t>
  </si>
  <si>
    <t>(Weißer Zahnspinner)</t>
  </si>
  <si>
    <t>Ptilodon capucina</t>
  </si>
  <si>
    <t>(Kamel-Zahnspinner)</t>
  </si>
  <si>
    <t>Ptilodon cucullina</t>
  </si>
  <si>
    <t>(Ahorn-Zahnspinner)</t>
  </si>
  <si>
    <t>Odontosia carmelita</t>
  </si>
  <si>
    <t>(Mönch-Zahnspinner)</t>
  </si>
  <si>
    <t>Gluphisia crenata</t>
  </si>
  <si>
    <t>(Pappelauen-Zahnspinner)</t>
  </si>
  <si>
    <t>Phalera bucephala</t>
  </si>
  <si>
    <t>(Mondvogel)</t>
  </si>
  <si>
    <t>Peridea anceps</t>
  </si>
  <si>
    <t>(Eichen-Zahnspinner)</t>
  </si>
  <si>
    <t>Stauropus fagi</t>
  </si>
  <si>
    <t>(Buchen-Zahnspinner)</t>
  </si>
  <si>
    <t>Harpyia milhauseri</t>
  </si>
  <si>
    <t>(Pergament-Zahnspinner)</t>
  </si>
  <si>
    <t>Spatalia argentina</t>
  </si>
  <si>
    <t>(Silberfleck-Zahnspinner)</t>
  </si>
  <si>
    <t>Moma alpium</t>
  </si>
  <si>
    <t>(Seladoneule)</t>
  </si>
  <si>
    <t>Acronicta alni</t>
  </si>
  <si>
    <t>(Erlen-Rindeneule)</t>
  </si>
  <si>
    <t>Acronicta cuspis</t>
  </si>
  <si>
    <t>(Erlen-Pfeileule)</t>
  </si>
  <si>
    <t>Acronicta tridens</t>
  </si>
  <si>
    <t>(Dreizack-Pfeileule)</t>
  </si>
  <si>
    <t>Acronicta psi</t>
  </si>
  <si>
    <t>(Pfeileule)</t>
  </si>
  <si>
    <t>Acronicta aceris</t>
  </si>
  <si>
    <t>(Ahorn-Rindeneule)</t>
  </si>
  <si>
    <t>Acronicta leporina</t>
  </si>
  <si>
    <t>(Woll-Rindeneule)</t>
  </si>
  <si>
    <t>Acronicta megacephala</t>
  </si>
  <si>
    <t>(Großkopf-Rindeneule)</t>
  </si>
  <si>
    <t>Acronicta strigosa</t>
  </si>
  <si>
    <t>(Striemen-Rindeneule)</t>
  </si>
  <si>
    <t>Acronicta menyanthidis</t>
  </si>
  <si>
    <t>(Heidemoor-Rindeneule)</t>
  </si>
  <si>
    <t>Acronicta auricoma</t>
  </si>
  <si>
    <t>(Goldhaar-Rindeneule)</t>
  </si>
  <si>
    <t>Acronicta euphorbiae</t>
  </si>
  <si>
    <t>(Wolfsmilch-Rindeneule)</t>
  </si>
  <si>
    <t>Acronicta cinerea</t>
  </si>
  <si>
    <t>Acronicta rumicis</t>
  </si>
  <si>
    <t>(Ampfer-Rindeneule)</t>
  </si>
  <si>
    <t>Craniophora ligustri</t>
  </si>
  <si>
    <t>(Liguster-Rindeneule)</t>
  </si>
  <si>
    <t>Simyra albovenosa</t>
  </si>
  <si>
    <t>(Ried-Weißstriemeneule)</t>
  </si>
  <si>
    <t>Cryphia fraudatricula</t>
  </si>
  <si>
    <t>(Braungraue Flechteneule)</t>
  </si>
  <si>
    <t>Cryphia algae</t>
  </si>
  <si>
    <t>(Dunkelgrüne Flechteneule)</t>
  </si>
  <si>
    <t>Bryophila ravula</t>
  </si>
  <si>
    <t>(Bräunliche Flechteneule)</t>
  </si>
  <si>
    <t>Bryophila ereptricula</t>
  </si>
  <si>
    <t>Bryophila rectilinea</t>
  </si>
  <si>
    <t>Bryophila raptricula</t>
  </si>
  <si>
    <t>(Graue Flechteneule)</t>
  </si>
  <si>
    <t>Bryophila domestica</t>
  </si>
  <si>
    <t>(Weißliche Flechteneule)</t>
  </si>
  <si>
    <t>Nyctobrya muralis</t>
  </si>
  <si>
    <t>(Hellgrüne Flechteneule)</t>
  </si>
  <si>
    <t>Idia calvaria</t>
  </si>
  <si>
    <t>(Dunkelbraune Spannereule)</t>
  </si>
  <si>
    <t>Simplicia rectalis</t>
  </si>
  <si>
    <t>(Schmalflügelige Spannereule)</t>
  </si>
  <si>
    <t>Paracolax tristalis</t>
  </si>
  <si>
    <t>(Trübgelbe Spannereule)</t>
  </si>
  <si>
    <t>Macrochilo cribrumalis</t>
  </si>
  <si>
    <t>(Sumpfgras-Spannereule)</t>
  </si>
  <si>
    <t>Herminia tarsicrinalis</t>
  </si>
  <si>
    <t>(Braungestreifte Spannereule)</t>
  </si>
  <si>
    <t>Herminia grisealis</t>
  </si>
  <si>
    <t>(Bogenlinien-Spannereule)</t>
  </si>
  <si>
    <t>Herminia tenuialis</t>
  </si>
  <si>
    <t>(Südliche Bogenlinien-Spannereule)</t>
  </si>
  <si>
    <t>Polypogon tentacularia</t>
  </si>
  <si>
    <t>(Palpen-Spannereule)</t>
  </si>
  <si>
    <t>Pechipogo strigilata</t>
  </si>
  <si>
    <t>(Bart-Spannereule)</t>
  </si>
  <si>
    <t>Polypogon plumigeralis</t>
  </si>
  <si>
    <t>(Steppenheiden-Spannereule)</t>
  </si>
  <si>
    <t>Zanclognatha lunalis</t>
  </si>
  <si>
    <t>(Felsbuschwald-Spannereule)</t>
  </si>
  <si>
    <t>2R!</t>
  </si>
  <si>
    <t>Zanclognatha zelleralis</t>
  </si>
  <si>
    <t>(Felsflur-Spannereule)</t>
  </si>
  <si>
    <t>Herminia tarsipennalis</t>
  </si>
  <si>
    <t>(Laubgehölz-Spannereule)</t>
  </si>
  <si>
    <t>Hypenodes humidalis</t>
  </si>
  <si>
    <t>(Moor-Motteneule)</t>
  </si>
  <si>
    <t>Schrankia costaestrigalis</t>
  </si>
  <si>
    <t>(Schmalflügel-Motteneule)</t>
  </si>
  <si>
    <t>Schrankia taenialis</t>
  </si>
  <si>
    <t>(Breitflügel-Motteneule)</t>
  </si>
  <si>
    <t>Catocala sponsa</t>
  </si>
  <si>
    <t>(Großes Eichenkarmin)</t>
  </si>
  <si>
    <t>Catocala fraxini</t>
  </si>
  <si>
    <t>(Blaues Ordensband)</t>
  </si>
  <si>
    <t>Catocala nupta</t>
  </si>
  <si>
    <t>(Rotes Ordensband)</t>
  </si>
  <si>
    <t>Catocala elocata</t>
  </si>
  <si>
    <t>(Pappelkarmin)</t>
  </si>
  <si>
    <t>Catocala promissa</t>
  </si>
  <si>
    <t>(Kleines Eichenkarmin)</t>
  </si>
  <si>
    <t>Catocala electa</t>
  </si>
  <si>
    <t>(Weidenkarmin)</t>
  </si>
  <si>
    <t>Catocala fulminea</t>
  </si>
  <si>
    <t>(Gelbes Ordensband)</t>
  </si>
  <si>
    <t>Catocala nymphaea</t>
  </si>
  <si>
    <t>(Gelbes Nymphen-Ordensband)</t>
  </si>
  <si>
    <t>Minucia lunaris</t>
  </si>
  <si>
    <t>(Braunes Ordensband)</t>
  </si>
  <si>
    <t>Dysgonia algira</t>
  </si>
  <si>
    <t>(Maghreb-Linieneule)</t>
  </si>
  <si>
    <t>Lygephila pastinum</t>
  </si>
  <si>
    <t>(Nierenfleck-Wickeneule)</t>
  </si>
  <si>
    <t>Lygephila viciae</t>
  </si>
  <si>
    <t>(Marmorierte Wickeneule)</t>
  </si>
  <si>
    <t>Lygephila craccae</t>
  </si>
  <si>
    <t>(Randfleck-Wickeneule)</t>
  </si>
  <si>
    <t>Catephia alchymista</t>
  </si>
  <si>
    <t>(Weißes Ordensband)</t>
  </si>
  <si>
    <t>Aedia funesta</t>
  </si>
  <si>
    <t>(Zaunwinden Trauereule)</t>
  </si>
  <si>
    <t>Tyta luctuosa</t>
  </si>
  <si>
    <t>(Ackerwinden-Trauereule)</t>
  </si>
  <si>
    <t>Euclidia mi</t>
  </si>
  <si>
    <t>(Scheck-Tageule)</t>
  </si>
  <si>
    <t>Euclidia glyphica</t>
  </si>
  <si>
    <t>(Braune Tageule)</t>
  </si>
  <si>
    <t>Laspeyria flexula</t>
  </si>
  <si>
    <t>(Sicheleule)</t>
  </si>
  <si>
    <t>Scoliopteryx libatrix</t>
  </si>
  <si>
    <t>(Zackeneule)</t>
  </si>
  <si>
    <t>Hypena proboscidalis</t>
  </si>
  <si>
    <t>(Nessel-Schnabeleule)</t>
  </si>
  <si>
    <t>Hypena rostralis</t>
  </si>
  <si>
    <t>(Hopfen-Schnabeleule)</t>
  </si>
  <si>
    <t>Hypena obesalis</t>
  </si>
  <si>
    <t>(Voralpen-Schnabeleule)</t>
  </si>
  <si>
    <t>Hypena crassalis</t>
  </si>
  <si>
    <t>(Heidelbeer-Schnabeleule)</t>
  </si>
  <si>
    <t>Phytometra viridaria</t>
  </si>
  <si>
    <t>(Kreuzblumen-Bunteulchen)</t>
  </si>
  <si>
    <t>Rivula sericealis</t>
  </si>
  <si>
    <t>(Seideneulchen)</t>
  </si>
  <si>
    <t>Parascotia fuliginaria</t>
  </si>
  <si>
    <t>(Pilzeule)</t>
  </si>
  <si>
    <t>Colobochyla salicalis</t>
  </si>
  <si>
    <t>(Weiden-Spannereule)</t>
  </si>
  <si>
    <t>Euchalcia variabilis</t>
  </si>
  <si>
    <t>(Eisenhut-Höckereule)</t>
  </si>
  <si>
    <t>Euchalcia modestoides</t>
  </si>
  <si>
    <t>(Lungenkraut-Höckereule)</t>
  </si>
  <si>
    <t>Polychrysia moneta</t>
  </si>
  <si>
    <t>(Eisenhut-Goldeule)</t>
  </si>
  <si>
    <t>Lamprotes c-aureum</t>
  </si>
  <si>
    <t>(Wiesenrauten-Goldeule)</t>
  </si>
  <si>
    <t>Panchrysia v-argenteum</t>
  </si>
  <si>
    <t>Diachrysia chrysitis</t>
  </si>
  <si>
    <t>(Messingeule)</t>
  </si>
  <si>
    <t>Diachrysia chrysitis/tutti</t>
  </si>
  <si>
    <t>(Artengruppe Messingeulen)</t>
  </si>
  <si>
    <t>Diachrysia stenochrysis</t>
  </si>
  <si>
    <t>(Tutts Messingeule)</t>
  </si>
  <si>
    <t>Diachrysia chryson</t>
  </si>
  <si>
    <t>(Wasserdost-Goldeule)</t>
  </si>
  <si>
    <t>Macdunnoughia confusa</t>
  </si>
  <si>
    <t>(Schafgarben-Silbereule)</t>
  </si>
  <si>
    <t>Plusia festucae</t>
  </si>
  <si>
    <t>(Röhricht-Goldeule)</t>
  </si>
  <si>
    <t>Plusia putnami</t>
  </si>
  <si>
    <t>(Zierliche Röhricht-Goldeule)</t>
  </si>
  <si>
    <t>Autographa gamma</t>
  </si>
  <si>
    <t>(Gammaeule)</t>
  </si>
  <si>
    <t>Autographa pulchrina</t>
  </si>
  <si>
    <t>(Ziest-Silbereule)</t>
  </si>
  <si>
    <t>Autographa jota</t>
  </si>
  <si>
    <t>(Jota-Silbereule)</t>
  </si>
  <si>
    <t>Autographa bractea</t>
  </si>
  <si>
    <t>(Silberblatt-Goldeule)</t>
  </si>
  <si>
    <t>Autographa aemula</t>
  </si>
  <si>
    <t>Syngrapha ain</t>
  </si>
  <si>
    <t>Syngrapha interrogationis</t>
  </si>
  <si>
    <t>(Heidelbeeren-Silbereule)</t>
  </si>
  <si>
    <t>Thysanoplusia orichalcea</t>
  </si>
  <si>
    <t>(Südliche Goldeule)</t>
  </si>
  <si>
    <t>Trichoplusia ni</t>
  </si>
  <si>
    <t>(Ny-Silbereule)</t>
  </si>
  <si>
    <t>Chrysodeixis chalcites</t>
  </si>
  <si>
    <t>Abrostola tripartita</t>
  </si>
  <si>
    <t>(Silbergraue Nessel-Höckereule)</t>
  </si>
  <si>
    <t>Abrostola asclepiadis</t>
  </si>
  <si>
    <t>(Schwalbenwurz-Höckereule)</t>
  </si>
  <si>
    <t>Abrostola triplasia</t>
  </si>
  <si>
    <t>(Dunkelgraue Nessel-Höckereule)</t>
  </si>
  <si>
    <t>Acontia trabealis</t>
  </si>
  <si>
    <t>(Ackerwinden-Bunteulchen)</t>
  </si>
  <si>
    <t>Acontia lucida</t>
  </si>
  <si>
    <t>(Malveneule)</t>
  </si>
  <si>
    <t>Deltote pygarga</t>
  </si>
  <si>
    <t>(Waldrasen-Grasmotteneulchen)</t>
  </si>
  <si>
    <t>Deltote deceptoria</t>
  </si>
  <si>
    <t>(Buschrasen-Grasmotteneulchen)</t>
  </si>
  <si>
    <t>Deltote uncula</t>
  </si>
  <si>
    <t>(Ried-Grasmotteneulchen)</t>
  </si>
  <si>
    <t>Deltote bankiana</t>
  </si>
  <si>
    <t>(Silbergestreiftes Grasmotteneulchen)</t>
  </si>
  <si>
    <t>Pseudeustrotia candidula</t>
  </si>
  <si>
    <t>(Dreieck-Grasmotteneulchen)</t>
  </si>
  <si>
    <t>Eublemma minutata</t>
  </si>
  <si>
    <t>Eublemma ostrina</t>
  </si>
  <si>
    <t>(Violettes Prachteulchen)</t>
  </si>
  <si>
    <t>Eublemma parva</t>
  </si>
  <si>
    <t>Eublemma purpurina</t>
  </si>
  <si>
    <t>Trisateles emortualis</t>
  </si>
  <si>
    <t>(Gelblinien-Spannereule)</t>
  </si>
  <si>
    <t>Cucullia argentina</t>
  </si>
  <si>
    <t>Cucullia scopariae</t>
  </si>
  <si>
    <t>Cucullia absinthii</t>
  </si>
  <si>
    <t>(Beifuß-Mönch)</t>
  </si>
  <si>
    <t>Cucullia artemisiae</t>
  </si>
  <si>
    <t>(Feldbeifuß-Mönch)</t>
  </si>
  <si>
    <t>Cucullia xeranthemi</t>
  </si>
  <si>
    <t>(Dunkelgrauer Goldaster-Mönch)</t>
  </si>
  <si>
    <t>Cucullia lactucae</t>
  </si>
  <si>
    <t>(Lattich-Mönch)</t>
  </si>
  <si>
    <t>Cucullia lucifuga</t>
  </si>
  <si>
    <t>(Kräuter-Mönch)</t>
  </si>
  <si>
    <t>Cucullia umbratica</t>
  </si>
  <si>
    <t>(Schatten-Mönch)</t>
  </si>
  <si>
    <t>Cucullia campanulae</t>
  </si>
  <si>
    <t>(Glockenblumen-Mönch)</t>
  </si>
  <si>
    <t>Cucullia chamomillae</t>
  </si>
  <si>
    <t>(Kamillen-Mönch)</t>
  </si>
  <si>
    <t>Cucullia gnaphalii</t>
  </si>
  <si>
    <t>(Goldruten-Mönch)</t>
  </si>
  <si>
    <t>Cucullia tanaceti</t>
  </si>
  <si>
    <t>(Rainfarn-Mönch)</t>
  </si>
  <si>
    <t>Cucullia dracunculi</t>
  </si>
  <si>
    <t>(Hellgrauer Goldaster-Mönch)</t>
  </si>
  <si>
    <t>Cucullia asteris</t>
  </si>
  <si>
    <t>(Astern-Mönch)</t>
  </si>
  <si>
    <t>Cucullia caninae</t>
  </si>
  <si>
    <t>(Hundsbraunwurz-Mönch)</t>
  </si>
  <si>
    <t>Cucullia scrophulariae</t>
  </si>
  <si>
    <t>(Braunwurz-Mönch)</t>
  </si>
  <si>
    <t>Cucullia lanceolata</t>
  </si>
  <si>
    <t>(Verschollener Königskerzen-Mönch)</t>
  </si>
  <si>
    <t>Cucullia lychnitis</t>
  </si>
  <si>
    <t>(Später Königskerzen-Mönch)</t>
  </si>
  <si>
    <t>Cucullia verbasci</t>
  </si>
  <si>
    <t>(Königskerzen-Mönch)</t>
  </si>
  <si>
    <t>Cucullia prenanthis</t>
  </si>
  <si>
    <t>(Braunwurz-Wald-Mönch)</t>
  </si>
  <si>
    <t>Calophasia lunula</t>
  </si>
  <si>
    <t>(Möndcheneule)</t>
  </si>
  <si>
    <t>Calliergis ramosa</t>
  </si>
  <si>
    <t>(Geißblatt-Kappeneule)</t>
  </si>
  <si>
    <t>Amphipyra pyramidea</t>
  </si>
  <si>
    <t>(Pyramideneule)</t>
  </si>
  <si>
    <t>Amphipyra pyramidea/berbera</t>
  </si>
  <si>
    <t>(Artengruppe Pyramideneulen)</t>
  </si>
  <si>
    <t>Amphipyra berbera</t>
  </si>
  <si>
    <t>(Svenssons Pyramideneule)</t>
  </si>
  <si>
    <t>Amphipyra perflua</t>
  </si>
  <si>
    <t>(Gesäumte Glanzeule)</t>
  </si>
  <si>
    <t>Amphipyra livida</t>
  </si>
  <si>
    <t>(Tiefschwarze Glanzeule)</t>
  </si>
  <si>
    <t>Amphipyra tragopoginis</t>
  </si>
  <si>
    <t>(Dreipunkt-Glanzeule)</t>
  </si>
  <si>
    <t>Asteroscopus sphinx</t>
  </si>
  <si>
    <t>(Herbst-Rauhhaareule)</t>
  </si>
  <si>
    <t>Brachionycha nubeculosa</t>
  </si>
  <si>
    <t>(Frühlings-Rauhhaareule)</t>
  </si>
  <si>
    <t>Lamprosticta culta</t>
  </si>
  <si>
    <t>(Schmuckeule)</t>
  </si>
  <si>
    <t>Diloba caeruleocephala</t>
  </si>
  <si>
    <t>(Blaukopf)</t>
  </si>
  <si>
    <t>Panemeria tenebrata</t>
  </si>
  <si>
    <t>(Hornkraut-Tageulchen)</t>
  </si>
  <si>
    <t>Protoschinia scutosa</t>
  </si>
  <si>
    <t>(Steppen-Sonneneule)</t>
  </si>
  <si>
    <t>Heliothis viriplaca</t>
  </si>
  <si>
    <t>(Karden-Sonneneule)</t>
  </si>
  <si>
    <t>Heliothis ononis</t>
  </si>
  <si>
    <t>(Hauhechel-Sonneneule)</t>
  </si>
  <si>
    <t>Heliothis peltigera</t>
  </si>
  <si>
    <t>(Schild-Sonneneule)</t>
  </si>
  <si>
    <t>Helicoverpa armigera</t>
  </si>
  <si>
    <t>(Baumwoll-Sonneneule)</t>
  </si>
  <si>
    <t>Pyrrhia umbra</t>
  </si>
  <si>
    <t>(Umbra-Sonneneule)</t>
  </si>
  <si>
    <t>Elaphria venustula</t>
  </si>
  <si>
    <t>(Marmoriertes Gebüscheulchen)</t>
  </si>
  <si>
    <t>Acosmetia caliginosa</t>
  </si>
  <si>
    <t>(Färberscharteneule)</t>
  </si>
  <si>
    <t>2!</t>
  </si>
  <si>
    <t>Stilbia anomala</t>
  </si>
  <si>
    <t>(Drahtschmieleneule)</t>
  </si>
  <si>
    <t>Caradrina morpheus</t>
  </si>
  <si>
    <t>(Morpheus-Staubeule)</t>
  </si>
  <si>
    <t>Caradrina aspersa</t>
  </si>
  <si>
    <t>Caradrina kadenii</t>
  </si>
  <si>
    <t>(Kadens Staubeule)</t>
  </si>
  <si>
    <t>Caradrina ingrata</t>
  </si>
  <si>
    <t>(Unbeliebte Staubeule)</t>
  </si>
  <si>
    <t>Caradrina selini</t>
  </si>
  <si>
    <t>(Sandflur-Staubeule)</t>
  </si>
  <si>
    <t>Caradrina clavipalpis</t>
  </si>
  <si>
    <t>(Heu-Staubeule)</t>
  </si>
  <si>
    <t>Caradrina gilva</t>
  </si>
  <si>
    <t>(Reingraue Staubeule)</t>
  </si>
  <si>
    <t>Hoplodrina octogenaria</t>
  </si>
  <si>
    <t>(Gelbbraune Staubeule)</t>
  </si>
  <si>
    <t>Hoplodrina blanda</t>
  </si>
  <si>
    <t>(Graubraune Staubeule)</t>
  </si>
  <si>
    <t>Hoplodrina superstes</t>
  </si>
  <si>
    <t>(Gelbgraue Felsflur-Staubeule)</t>
  </si>
  <si>
    <t>Hoplodrina respersa</t>
  </si>
  <si>
    <t>(Graue Felsflur-Staubeule)</t>
  </si>
  <si>
    <t>Hoplodrina ambigua</t>
  </si>
  <si>
    <t>(Hellbraune Staubeule)</t>
  </si>
  <si>
    <t>Charanyca trigrammica</t>
  </si>
  <si>
    <t>(Dreilinieneule)</t>
  </si>
  <si>
    <t>Atypha pulmonaris</t>
  </si>
  <si>
    <t>(Lungenkraut-Staubeule)</t>
  </si>
  <si>
    <t>Spodoptera exigua</t>
  </si>
  <si>
    <t>(Orangefleck-Seidenglanzeule)</t>
  </si>
  <si>
    <t>Spodoptera littoralis</t>
  </si>
  <si>
    <t>Chilodes maritima</t>
  </si>
  <si>
    <t>(Schmalflügelige Schilfeule)</t>
  </si>
  <si>
    <t>Athetis gluteosa</t>
  </si>
  <si>
    <t>(Trockenrasen-Staubeule)</t>
  </si>
  <si>
    <t>Athetis pallustris</t>
  </si>
  <si>
    <t>(Wiesen-Staubeule)</t>
  </si>
  <si>
    <t>Dypterygia scabriuscula</t>
  </si>
  <si>
    <t>(Dunkle Knötericheule)</t>
  </si>
  <si>
    <t>Rusina ferruginea</t>
  </si>
  <si>
    <t>(Dunkle Waldschatteneule)</t>
  </si>
  <si>
    <t>Mormo maura</t>
  </si>
  <si>
    <t>(Schwarzes Ordensband)</t>
  </si>
  <si>
    <t>Polyphaenis sericata</t>
  </si>
  <si>
    <t>(Bunte Ligustereule)</t>
  </si>
  <si>
    <t>Olivenebula subsericata</t>
  </si>
  <si>
    <t>Thalpophila matura</t>
  </si>
  <si>
    <t>(Gelbflügel-Raseneule)</t>
  </si>
  <si>
    <t>Thalpophila vitalba</t>
  </si>
  <si>
    <t>Trachea atriplicis</t>
  </si>
  <si>
    <t>(Meldeneule)</t>
  </si>
  <si>
    <t>Euplexia lucipara</t>
  </si>
  <si>
    <t>(Gelbfleck-Waldschatteneule)</t>
  </si>
  <si>
    <t>Phlogophora meticulosa</t>
  </si>
  <si>
    <t>(Achateule)</t>
  </si>
  <si>
    <t>Phlogophora scita</t>
  </si>
  <si>
    <t>(Smaragdeule)</t>
  </si>
  <si>
    <t>Hyppa rectilinea</t>
  </si>
  <si>
    <t>(Heidelbeer-Stricheule)</t>
  </si>
  <si>
    <t>Auchmis detersa</t>
  </si>
  <si>
    <t>(Berberitzeneule)</t>
  </si>
  <si>
    <t>Actinotia polyodon</t>
  </si>
  <si>
    <t>(Vielzahn-Johanniskrauteule)</t>
  </si>
  <si>
    <t>Actinotia radiosa</t>
  </si>
  <si>
    <t>(Trockenrasen-Johanniskrauteule)</t>
  </si>
  <si>
    <t>Chloantha hyperici</t>
  </si>
  <si>
    <t>(Ruderalflur-Johanniskrauteule)</t>
  </si>
  <si>
    <t>Callopistria juventina</t>
  </si>
  <si>
    <t>(Adlerfarneule)</t>
  </si>
  <si>
    <t>Eucarta amethystina</t>
  </si>
  <si>
    <t>(Amethysteule)</t>
  </si>
  <si>
    <t>Ipimorpha retusa</t>
  </si>
  <si>
    <t>(Weiden-Blatteule)</t>
  </si>
  <si>
    <t>Ipimorpha subtusa</t>
  </si>
  <si>
    <t>(Pappel-Blatteule)</t>
  </si>
  <si>
    <t>Enargia paleacea</t>
  </si>
  <si>
    <t>(Gelbe Blatteule)</t>
  </si>
  <si>
    <t>Parastichtis suspecta</t>
  </si>
  <si>
    <t>(Pappelkätzcheneule)</t>
  </si>
  <si>
    <t>Apterogenum ypsillon</t>
  </si>
  <si>
    <t>(Weiden-Pappel-Rindeneule)</t>
  </si>
  <si>
    <t>Mesogona acetosellae</t>
  </si>
  <si>
    <t>(Eichenwald-Winkeleule)</t>
  </si>
  <si>
    <t>Mesogona oxalina</t>
  </si>
  <si>
    <t>(Auenwald-Winkeleule)</t>
  </si>
  <si>
    <t>Dicycla oo</t>
  </si>
  <si>
    <t>(Eichen-Nulleneule)</t>
  </si>
  <si>
    <t>Cosmia diffinis</t>
  </si>
  <si>
    <t>(Weißflecken-Ulmeneule)</t>
  </si>
  <si>
    <t>Cosmia affinis</t>
  </si>
  <si>
    <t>(Rotbraune Ulmeneule)</t>
  </si>
  <si>
    <t>Cosmia pyralina</t>
  </si>
  <si>
    <t>(Violettbraune Ulmeneule)</t>
  </si>
  <si>
    <t>Cosmia trapezina</t>
  </si>
  <si>
    <t>(Trapezeule)</t>
  </si>
  <si>
    <t>Atethmia centrago</t>
  </si>
  <si>
    <t>(Ockergelbe Escheneule)</t>
  </si>
  <si>
    <t>Atethmia ambusta</t>
  </si>
  <si>
    <t>(Birnbaumeule)</t>
  </si>
  <si>
    <t>Xanthia togata</t>
  </si>
  <si>
    <t>(Violett-Gelbeule)</t>
  </si>
  <si>
    <t>Tiliacea aurago</t>
  </si>
  <si>
    <t>(Gold-Gelbeule)</t>
  </si>
  <si>
    <t>Xanthia icteritia</t>
  </si>
  <si>
    <t>(Bleich-Gelbeule)</t>
  </si>
  <si>
    <t>Xanthia gilvago</t>
  </si>
  <si>
    <t>(Ulmen-Gelbeule)</t>
  </si>
  <si>
    <t>Xanthia ocellaris</t>
  </si>
  <si>
    <t>(Pappel-Gelbeule)</t>
  </si>
  <si>
    <t>Tiliacea citrago</t>
  </si>
  <si>
    <t>(Linden-Gelbeule)</t>
  </si>
  <si>
    <t>Agrochola lychnidis</t>
  </si>
  <si>
    <t>(Veränderliche Herbsteule)</t>
  </si>
  <si>
    <t>Sunira circellaris</t>
  </si>
  <si>
    <t>(Rötlichgelbe Herbsteule)</t>
  </si>
  <si>
    <t>Agrochola lota</t>
  </si>
  <si>
    <t>(Dunkelgraue Herbsteule)</t>
  </si>
  <si>
    <t>Agrochola macilenta</t>
  </si>
  <si>
    <t>(Gelbbraune Herbsteule)</t>
  </si>
  <si>
    <t>Agrochola nitida</t>
  </si>
  <si>
    <t>(Rotbraune Herbsteule)</t>
  </si>
  <si>
    <t>Agrochola helvola</t>
  </si>
  <si>
    <t>(Rötliche Herbsteule)</t>
  </si>
  <si>
    <t>Agrochola litura</t>
  </si>
  <si>
    <t>Agrochola laevis</t>
  </si>
  <si>
    <t>(Ockerbraune Herbsteule)</t>
  </si>
  <si>
    <t>Agrochola lunosa</t>
  </si>
  <si>
    <t>(Mondfleck-Herbsteule)</t>
  </si>
  <si>
    <t>Eupsilia transversa</t>
  </si>
  <si>
    <t>(Satellit-Wintereule)</t>
  </si>
  <si>
    <t>Jodia croceago</t>
  </si>
  <si>
    <t>(Safran-Wintereule)</t>
  </si>
  <si>
    <t>Conistra vaccinii</t>
  </si>
  <si>
    <t>(Heidelbeer-Wintereule)</t>
  </si>
  <si>
    <t>Conistra ligula</t>
  </si>
  <si>
    <t>(Gebüsch-Wintereule)</t>
  </si>
  <si>
    <t>Conistra rubiginosa</t>
  </si>
  <si>
    <t>(Schwarzgefleckte Wintereule)</t>
  </si>
  <si>
    <t>Conistra rubiginea</t>
  </si>
  <si>
    <t>(Rost-Wintereule)</t>
  </si>
  <si>
    <t>Conistra erythrocephala</t>
  </si>
  <si>
    <t>(Rotkopf-Wintereule)</t>
  </si>
  <si>
    <t>Episema glaucina</t>
  </si>
  <si>
    <t>(Graslilieneule)</t>
  </si>
  <si>
    <t>Brachylomia viminalis</t>
  </si>
  <si>
    <t>(Korbweideneule)</t>
  </si>
  <si>
    <t>Aporophyla lutulenta</t>
  </si>
  <si>
    <t>(Braune Glattrückeneule)</t>
  </si>
  <si>
    <t>Aporophyla lueneburgensis</t>
  </si>
  <si>
    <t>(Braungraue Glattrückeneule)</t>
  </si>
  <si>
    <t>Aporophyla nigra</t>
  </si>
  <si>
    <t>(Schwarze Glattrückeneule)</t>
  </si>
  <si>
    <t>Xylena solidaginis</t>
  </si>
  <si>
    <t>(Rollflügel-Holzeule)</t>
  </si>
  <si>
    <t>Lithophane semibrunnea</t>
  </si>
  <si>
    <t>(Schmalflügelige Holzeule)</t>
  </si>
  <si>
    <t>Lithophane socia</t>
  </si>
  <si>
    <t>(Gelbbraune Holzeule)</t>
  </si>
  <si>
    <t>Lithophane ornitopus</t>
  </si>
  <si>
    <t>(Hellgraue Holzeule)</t>
  </si>
  <si>
    <t>Lithophane furcifera</t>
  </si>
  <si>
    <t>(Braungraue Holzeule)</t>
  </si>
  <si>
    <t>Lithophane consocia</t>
  </si>
  <si>
    <t>(Graue Holzeule)</t>
  </si>
  <si>
    <t>Xylena vetusta</t>
  </si>
  <si>
    <t>(Braune Moderholzeule)</t>
  </si>
  <si>
    <t>Xylena exsoleta</t>
  </si>
  <si>
    <t>(Graue Moderholzeule)</t>
  </si>
  <si>
    <t>Xylocampa areola</t>
  </si>
  <si>
    <t>(Geißblatteule)</t>
  </si>
  <si>
    <t>Allophyes oxyacanthae</t>
  </si>
  <si>
    <t>(Weißdorneule)</t>
  </si>
  <si>
    <t>Valeria oleagina</t>
  </si>
  <si>
    <t>(Olivgrüne Schmuckeule)</t>
  </si>
  <si>
    <t>Dryobota labecula</t>
  </si>
  <si>
    <t>Griposia aprilina</t>
  </si>
  <si>
    <t>(Grüne Eicheneule)</t>
  </si>
  <si>
    <t>Dichonia convergens</t>
  </si>
  <si>
    <t>(Graue Eicheneule)</t>
  </si>
  <si>
    <t>Dryobotodes eremita</t>
  </si>
  <si>
    <t>(Olivgrüne Eicheneule)</t>
  </si>
  <si>
    <t>Antitype chi</t>
  </si>
  <si>
    <t>(Chi-Eule)</t>
  </si>
  <si>
    <t>Ammoconia caecimacula</t>
  </si>
  <si>
    <t>(Graubraune Frühherbsteule)</t>
  </si>
  <si>
    <t>Polymixis xanthomista</t>
  </si>
  <si>
    <t>(Blaugraue Steineule)</t>
  </si>
  <si>
    <t>Polymixis flavicincta</t>
  </si>
  <si>
    <t>(Gelbliche Steineule)</t>
  </si>
  <si>
    <t>Crypsedra gemmea</t>
  </si>
  <si>
    <t>(Bunte Waldgraseule)</t>
  </si>
  <si>
    <t>Mniotype satura</t>
  </si>
  <si>
    <t>(Dunkelbraune Waldrandeule)</t>
  </si>
  <si>
    <t>Mniotype adusta</t>
  </si>
  <si>
    <t>(Rotbraune Waldrandeule)</t>
  </si>
  <si>
    <t>Apamea monoglypha</t>
  </si>
  <si>
    <t>(Große Grasbüscheleule)</t>
  </si>
  <si>
    <t>Apamea lithoxylaea</t>
  </si>
  <si>
    <t>(Weißlichgelbe Grasbüscheleule)</t>
  </si>
  <si>
    <t>Apamea sublustris</t>
  </si>
  <si>
    <t>(Rötlichgelbe Grasbüscheleule)</t>
  </si>
  <si>
    <t>Apamea crenata</t>
  </si>
  <si>
    <t>(Große Veränderliche Grasbüscheleule)</t>
  </si>
  <si>
    <t>Apamea epomidion</t>
  </si>
  <si>
    <t>(Makelrand-Grasbüscheleule)</t>
  </si>
  <si>
    <t>Apamea aquila</t>
  </si>
  <si>
    <t>(Dunkle Pfeifengras-Grasbüscheleule)</t>
  </si>
  <si>
    <t>Apamea lateritia</t>
  </si>
  <si>
    <t>(Ziegelrote Grasbüscheleule)</t>
  </si>
  <si>
    <t>Apamea furva</t>
  </si>
  <si>
    <t>(Trockenrasen-Grasbüscheleule)</t>
  </si>
  <si>
    <t>Apamea maillardi</t>
  </si>
  <si>
    <t>Apamea zeta</t>
  </si>
  <si>
    <t>Apamea rubrirena</t>
  </si>
  <si>
    <t>(Schwarzweiße Grasbüscheleule)</t>
  </si>
  <si>
    <t>Apamea platinea</t>
  </si>
  <si>
    <t>(Platingraue Grasbüscheleule)</t>
  </si>
  <si>
    <t>Apamea remissa</t>
  </si>
  <si>
    <t>(Kleine Veränderliche Grasbüscheleule)</t>
  </si>
  <si>
    <t>Apamea unanimis</t>
  </si>
  <si>
    <t>(Glanzgras-Grasbüscheleule)</t>
  </si>
  <si>
    <t>Apamea illyria</t>
  </si>
  <si>
    <t>(Zweifarbige Grasbüscheleule)</t>
  </si>
  <si>
    <t>Apamea anceps</t>
  </si>
  <si>
    <t>(Feldflur-Grasbüscheleule)</t>
  </si>
  <si>
    <t>Apamea sordens</t>
  </si>
  <si>
    <t>(Ackerrand-Grasbüscheleule)</t>
  </si>
  <si>
    <t>Apamea ferrago</t>
  </si>
  <si>
    <t>Apamea scolopacina</t>
  </si>
  <si>
    <t>(Bräunlichgelbe Grasbüscheleule)</t>
  </si>
  <si>
    <t>Lateroligia ophiogramma</t>
  </si>
  <si>
    <t>(Schlangenlinien-Grasbüscheleule)</t>
  </si>
  <si>
    <t>Oligia strigilis</t>
  </si>
  <si>
    <t>(Striegel-Halmeulchen)</t>
  </si>
  <si>
    <t>Oligia strigilis/latruncula/versicolor</t>
  </si>
  <si>
    <t>Oligia versicolor</t>
  </si>
  <si>
    <t>(Buntes Halmeulchen)</t>
  </si>
  <si>
    <t>Oligia latruncula</t>
  </si>
  <si>
    <t>(Dunkles Halmeulchen)</t>
  </si>
  <si>
    <t>Oligia latruncula/versicolor</t>
  </si>
  <si>
    <t>(Artengruppe Halmeulchen)</t>
  </si>
  <si>
    <t>Oligia fasciuncula</t>
  </si>
  <si>
    <t>(Moorwiesen-Halmeulchen)</t>
  </si>
  <si>
    <t>Mesoligia furuncula</t>
  </si>
  <si>
    <t>(Trockenrasen-Halmeulchen)</t>
  </si>
  <si>
    <t>ggf.</t>
  </si>
  <si>
    <t>Litoligia literosa</t>
  </si>
  <si>
    <t>(Sandflur-Halmeulchen)</t>
  </si>
  <si>
    <t>Mesapamea secalis</t>
  </si>
  <si>
    <t>(Getreide-Halmeule)</t>
  </si>
  <si>
    <t>Mesapamea secalis/didyma/(remmi)</t>
  </si>
  <si>
    <t>(Artengruppe Halmeulen)</t>
  </si>
  <si>
    <t>Mesapamea secalella</t>
  </si>
  <si>
    <t>(Didyma-Halmeule)</t>
  </si>
  <si>
    <t>Mesapamea remmi</t>
  </si>
  <si>
    <t>(Remms Halmeule)</t>
  </si>
  <si>
    <t>Photedes captiuncula</t>
  </si>
  <si>
    <t>(Grashalden-Halmeulchen)</t>
  </si>
  <si>
    <t>Photedes minima</t>
  </si>
  <si>
    <t>(Kleine Sumpfgraseule)</t>
  </si>
  <si>
    <t>Eremobia ochroleuca</t>
  </si>
  <si>
    <t>(Ockerfarbene Queckeneule)</t>
  </si>
  <si>
    <t>Luperina testacea</t>
  </si>
  <si>
    <t>(Lehmfarbene Graswurzeleule)</t>
  </si>
  <si>
    <t>Luperina nickerlii</t>
  </si>
  <si>
    <t>(Nickerls Graswurzeleule)</t>
  </si>
  <si>
    <t>Luperina dumerilii</t>
  </si>
  <si>
    <t>(Dumerils Graswurzeleule)</t>
  </si>
  <si>
    <t>Rhizedra lutosa</t>
  </si>
  <si>
    <t>(Schilfrohr Wurzeleule)</t>
  </si>
  <si>
    <t>Amphipoea oculea</t>
  </si>
  <si>
    <t>(Rotbraune Stengeleule)</t>
  </si>
  <si>
    <t>Amphipoea oculea/fucosa/lucens/crinanensis</t>
  </si>
  <si>
    <t>(Artengruppe Stengeleulen)</t>
  </si>
  <si>
    <t>Amphipoea fucosa</t>
  </si>
  <si>
    <t>(Gelbbraune Stengeleule)</t>
  </si>
  <si>
    <t>Amphipoea lucens</t>
  </si>
  <si>
    <t>(Moor-Stengeleule)</t>
  </si>
  <si>
    <t>Hydraecia micacea</t>
  </si>
  <si>
    <t>(Markeule)</t>
  </si>
  <si>
    <t>Hydraecia petasitis</t>
  </si>
  <si>
    <t>(Pestwurzeule)</t>
  </si>
  <si>
    <t>Gortyna flavago</t>
  </si>
  <si>
    <t>(Kletteneule)</t>
  </si>
  <si>
    <t>Gortyna borelii</t>
  </si>
  <si>
    <t>(Haarstrangeule)</t>
  </si>
  <si>
    <t>Calamia tridens</t>
  </si>
  <si>
    <t>(Grüneule)</t>
  </si>
  <si>
    <t>Celaena haworthii</t>
  </si>
  <si>
    <t>(Haworths Mooreule)</t>
  </si>
  <si>
    <t>Helotropha leucostigma</t>
  </si>
  <si>
    <t>(Schwertlilieneule)</t>
  </si>
  <si>
    <t>Nonagria typhae</t>
  </si>
  <si>
    <t>(Rhorkolbeneule)</t>
  </si>
  <si>
    <t>Phragmatiphila nexa</t>
  </si>
  <si>
    <t>(Wasserschwaden-Röhrichteule)</t>
  </si>
  <si>
    <t>Lenisa geminipuncta</t>
  </si>
  <si>
    <t>(Zweipunkt-Schilfeule)</t>
  </si>
  <si>
    <t>Archanara neurica</t>
  </si>
  <si>
    <t>(Rohrglanzgras-Schilfeule)</t>
  </si>
  <si>
    <t>Archanara dissoluta</t>
  </si>
  <si>
    <t>(Gelbbraune Schilfeule)</t>
  </si>
  <si>
    <t>Globia sparganii</t>
  </si>
  <si>
    <t>(Igelkolben-Schilfeule)</t>
  </si>
  <si>
    <t>Globia algae</t>
  </si>
  <si>
    <t>(Teichröhricht-Schilfeule)</t>
  </si>
  <si>
    <t>Sedina buettneri</t>
  </si>
  <si>
    <t>(Büttners Schrägflügeleule)</t>
  </si>
  <si>
    <t>Photedes extrema</t>
  </si>
  <si>
    <t>(Weißgraue Sumpfgraseule)</t>
  </si>
  <si>
    <t>Photedes fluxa</t>
  </si>
  <si>
    <t>(Gelbliche Sumpfgraseule)</t>
  </si>
  <si>
    <t>Denticucullus pygmina</t>
  </si>
  <si>
    <t>(Rötliche Sumpfgraseule)</t>
  </si>
  <si>
    <t>Hypocoena stigmatica</t>
  </si>
  <si>
    <t>Oria musculosa</t>
  </si>
  <si>
    <t>(Getreide-Steppeneule)</t>
  </si>
  <si>
    <t>Coenobia rufa</t>
  </si>
  <si>
    <t>(Rötliche Binseneule)</t>
  </si>
  <si>
    <t>Anarta odontites</t>
  </si>
  <si>
    <t>(Hufeisenkleeeule)</t>
  </si>
  <si>
    <t>Anarta trifolii</t>
  </si>
  <si>
    <t>(Meldenflureule)</t>
  </si>
  <si>
    <t>Anarta myrtilli</t>
  </si>
  <si>
    <t>(Heidekraut-Bunteule)</t>
  </si>
  <si>
    <t>Coranarta cordigera</t>
  </si>
  <si>
    <t>(Moor-Bunteule)</t>
  </si>
  <si>
    <t>Lacanobia w-latinum</t>
  </si>
  <si>
    <t>(Graufeld-Kräutereule)</t>
  </si>
  <si>
    <t>Lacanobia aliena</t>
  </si>
  <si>
    <t>(Trockenrasen-Kräutereule)</t>
  </si>
  <si>
    <t>Lacanobia splendens</t>
  </si>
  <si>
    <t>(Feuchtwiesen-Kräutereule)</t>
  </si>
  <si>
    <t>Lacanobia oleracea</t>
  </si>
  <si>
    <t>(Gemüseeule)</t>
  </si>
  <si>
    <t>Lacanobia thalassina</t>
  </si>
  <si>
    <t>(Schwarzstrich-Kräutereule)</t>
  </si>
  <si>
    <t>Lacanobia contigua</t>
  </si>
  <si>
    <t>(Pfeilflecken-Kräutereule)</t>
  </si>
  <si>
    <t>Lacanobia suasa</t>
  </si>
  <si>
    <t>(Veränderliche Kräutereule)</t>
  </si>
  <si>
    <t>Hada plebeja</t>
  </si>
  <si>
    <t>(Zahneule)</t>
  </si>
  <si>
    <t>Hecatera dysodea</t>
  </si>
  <si>
    <t>(Kompaßlatticheule)</t>
  </si>
  <si>
    <t>Hecatera bicolorata</t>
  </si>
  <si>
    <t>(Hasenlatticheule)</t>
  </si>
  <si>
    <t>Hadena bicruris</t>
  </si>
  <si>
    <t>(Lichtnelkeneule)</t>
  </si>
  <si>
    <t>Luteohadena luteago</t>
  </si>
  <si>
    <t>Hadena compta</t>
  </si>
  <si>
    <t>(Weißbinden-Nelkeneule)</t>
  </si>
  <si>
    <t>Hadena confusa</t>
  </si>
  <si>
    <t>(Marmorierte Nelkeneule)</t>
  </si>
  <si>
    <t>Hadena albimacula</t>
  </si>
  <si>
    <t>(Weißgefleckte Nelkeneule)</t>
  </si>
  <si>
    <t>Hadena magnolii</t>
  </si>
  <si>
    <t>(Südliche Nelkeneule)</t>
  </si>
  <si>
    <t>Hadena filograna</t>
  </si>
  <si>
    <t>(Dunkelgelbe Nelkeneule)</t>
  </si>
  <si>
    <t>Hadena caesia</t>
  </si>
  <si>
    <t>Hadena luteocincta</t>
  </si>
  <si>
    <t>Sideridis rivularis</t>
  </si>
  <si>
    <t>(Violettbraune Kapseleule)</t>
  </si>
  <si>
    <t>Hadena perplexa</t>
  </si>
  <si>
    <t>(Leimkraut-Nelkeneule)</t>
  </si>
  <si>
    <t>Hadena irregularis</t>
  </si>
  <si>
    <t>(Gipskraut-Nelkeneule)</t>
  </si>
  <si>
    <t>Sideridis lampra</t>
  </si>
  <si>
    <t>(Bibernell-Bergwieseneule)</t>
  </si>
  <si>
    <t>Sideridis turbida</t>
  </si>
  <si>
    <t>(Kohleulenähnliche Wieseneule)</t>
  </si>
  <si>
    <t>Sideridis reticulata</t>
  </si>
  <si>
    <t>(Netzeule)</t>
  </si>
  <si>
    <t>Sideridis kitti</t>
  </si>
  <si>
    <t>Conisania poelli</t>
  </si>
  <si>
    <t>Melanchra persicariae</t>
  </si>
  <si>
    <t>(Flohkrauteule)</t>
  </si>
  <si>
    <t>Ceramica pisi</t>
  </si>
  <si>
    <t>(Erbseneule)</t>
  </si>
  <si>
    <t>Mamestra brassicae</t>
  </si>
  <si>
    <t>(Kohleule)</t>
  </si>
  <si>
    <t>Papestra biren</t>
  </si>
  <si>
    <t>(Moorwald-Blättereule)</t>
  </si>
  <si>
    <t>Polia bombycina</t>
  </si>
  <si>
    <t>(Hauhechel-Blättereule)</t>
  </si>
  <si>
    <t>Polia hepatica</t>
  </si>
  <si>
    <t>(Birken-Blättereule)</t>
  </si>
  <si>
    <t>Polia nebulosa</t>
  </si>
  <si>
    <t>(Waldstauden-Blättereule)</t>
  </si>
  <si>
    <t>Mythimna turca</t>
  </si>
  <si>
    <t>Mythimna conigera</t>
  </si>
  <si>
    <t>(Weißfleck-Graseule)</t>
  </si>
  <si>
    <t>Mythimna ferrago</t>
  </si>
  <si>
    <t>(Kapuzen-Graseule)</t>
  </si>
  <si>
    <t>Mythimna albipuncta</t>
  </si>
  <si>
    <t>(Weißpunkt-Graseule)</t>
  </si>
  <si>
    <t>Mythimna vitellina</t>
  </si>
  <si>
    <t>(Dottergelbe Graseule)</t>
  </si>
  <si>
    <t>Mythimna pudorina</t>
  </si>
  <si>
    <t>(Breitflügel-Graseule)</t>
  </si>
  <si>
    <t>Mythimna straminea</t>
  </si>
  <si>
    <t>(Spitzflügel-Graseule)</t>
  </si>
  <si>
    <t>Mythimna impura</t>
  </si>
  <si>
    <t>(Stumpfflügel-Graseule)</t>
  </si>
  <si>
    <t>Mythimna pallens</t>
  </si>
  <si>
    <t>(Bleiche-Graseule)</t>
  </si>
  <si>
    <t>Leucania obsoleta</t>
  </si>
  <si>
    <t>(Schilf-Graseule)</t>
  </si>
  <si>
    <t>Leucania comma</t>
  </si>
  <si>
    <t>(Berg-Graseule)</t>
  </si>
  <si>
    <t>Leucania putrescens</t>
  </si>
  <si>
    <t>Senta flammea</t>
  </si>
  <si>
    <t>Mythimna litoralis</t>
  </si>
  <si>
    <t>Mythimna l-album</t>
  </si>
  <si>
    <t>(Weißes L)</t>
  </si>
  <si>
    <t>Mythimna anderreggii</t>
  </si>
  <si>
    <t>Mythimna sicula</t>
  </si>
  <si>
    <t>Mythimna unipuncta</t>
  </si>
  <si>
    <t>(Einpunkt-Graseule)</t>
  </si>
  <si>
    <t>Orthosia incerta</t>
  </si>
  <si>
    <t>(Variable Kätzcheneule)</t>
  </si>
  <si>
    <t>Orthosia gothica</t>
  </si>
  <si>
    <t>(Gothica-Kätzcheneule)</t>
  </si>
  <si>
    <t>Orthosia cruda</t>
  </si>
  <si>
    <t>(Kleine Kätzcheneule)</t>
  </si>
  <si>
    <t>Orthosia miniosa</t>
  </si>
  <si>
    <t>(Rötliche Kätzcheneule)</t>
  </si>
  <si>
    <t>Orthosia opima</t>
  </si>
  <si>
    <t>(Opima-Kätzcheneule)</t>
  </si>
  <si>
    <t>Orthosia populeti</t>
  </si>
  <si>
    <t>(Pappel-Kätzcheneule)</t>
  </si>
  <si>
    <t>Orthosia cerasi</t>
  </si>
  <si>
    <t>(Rundflügel-Kätzcheneule)</t>
  </si>
  <si>
    <t>Orthosia gracilis</t>
  </si>
  <si>
    <t>(Spitzflügel-Kätzcheneule)</t>
  </si>
  <si>
    <t>Anorthoa munda</t>
  </si>
  <si>
    <t>(Zweifleck-Kätzcheneule)</t>
  </si>
  <si>
    <t>Panolis flammea</t>
  </si>
  <si>
    <t>(Kieferneule, Foreule)</t>
  </si>
  <si>
    <t>Egira conspicillaris</t>
  </si>
  <si>
    <t>(Holzrindeneule)</t>
  </si>
  <si>
    <t>Hyssia cavernosa</t>
  </si>
  <si>
    <t>Cerapteryx graminis</t>
  </si>
  <si>
    <t>(Dreizack-Graseule)</t>
  </si>
  <si>
    <t>Tholera cespitis</t>
  </si>
  <si>
    <t>Tholera decimalis</t>
  </si>
  <si>
    <t>Pachetra sagittigera</t>
  </si>
  <si>
    <t>(Trockenrasen-Blättereule)</t>
  </si>
  <si>
    <t>Eriopygodes imbecilla</t>
  </si>
  <si>
    <t>Lasionhada proxima</t>
  </si>
  <si>
    <t>(Graue Bergraseneule)</t>
  </si>
  <si>
    <t>Axylia putris</t>
  </si>
  <si>
    <t>(Putris-Erdeule)</t>
  </si>
  <si>
    <t>Dichagyris flammatra</t>
  </si>
  <si>
    <t>(Schwarzflammen-Erdeule)</t>
  </si>
  <si>
    <t>Dichagyris musiva</t>
  </si>
  <si>
    <t>(Musiva-Erdeule)</t>
  </si>
  <si>
    <t>Ochropleura plecta</t>
  </si>
  <si>
    <t>(Hellrandige Erdeule)</t>
  </si>
  <si>
    <t>Diarsia mendica</t>
  </si>
  <si>
    <t>(Primel-Erdeule)</t>
  </si>
  <si>
    <t>Diarsia dahlii</t>
  </si>
  <si>
    <t>(Moorwiesen-Erdeule)</t>
  </si>
  <si>
    <t>Diarsia brunnea</t>
  </si>
  <si>
    <t>(Braune Erdeule)</t>
  </si>
  <si>
    <t>Diarsia rubi</t>
  </si>
  <si>
    <t>(Rötliche Erdeule)</t>
  </si>
  <si>
    <t>Diarsia florida</t>
  </si>
  <si>
    <t>Noctua pronuba</t>
  </si>
  <si>
    <t>(Hausmutter)</t>
  </si>
  <si>
    <t>Noctua orbona</t>
  </si>
  <si>
    <t>(Schmalflügelige Bandeule)</t>
  </si>
  <si>
    <t>Noctua interposita</t>
  </si>
  <si>
    <t>(Verwechselbare Bandeule)</t>
  </si>
  <si>
    <t>Noctua comes</t>
  </si>
  <si>
    <t>(Breitflügelige Bandeule)</t>
  </si>
  <si>
    <t>Noctua fimbriata</t>
  </si>
  <si>
    <t>(Bunte Bandeule)</t>
  </si>
  <si>
    <t>Noctua janthina</t>
  </si>
  <si>
    <t>(Janthina-Bandeule)</t>
  </si>
  <si>
    <t>Noctua janthina/janthe/(tertia)</t>
  </si>
  <si>
    <t>(Artengruppe Bandeulen)</t>
  </si>
  <si>
    <t>Noctua janthe</t>
  </si>
  <si>
    <t>(Janthe-Bandeule)</t>
  </si>
  <si>
    <t>Noctua interjecta</t>
  </si>
  <si>
    <t>(Hellbraune Bandeule)</t>
  </si>
  <si>
    <t>Epilecta linogrisea</t>
  </si>
  <si>
    <t>(Silbergraue Bandeule)</t>
  </si>
  <si>
    <t>Lycophotia porphyrea</t>
  </si>
  <si>
    <t>(Kleine Heidekrauteule)</t>
  </si>
  <si>
    <t>Chersotis rectangula</t>
  </si>
  <si>
    <t>Chersotis alpestris</t>
  </si>
  <si>
    <t>Chersotis multangula</t>
  </si>
  <si>
    <t>(Braune Labkrauteule)</t>
  </si>
  <si>
    <t>Chersotis margaritacea</t>
  </si>
  <si>
    <t>(Graue Labkrauteule)</t>
  </si>
  <si>
    <t>Chersotis deplanata</t>
  </si>
  <si>
    <t>Chersotis cuprea</t>
  </si>
  <si>
    <t>(Kupfereule)</t>
  </si>
  <si>
    <t>Rhyacia simulans</t>
  </si>
  <si>
    <t>(Simulans-Bodeneule)</t>
  </si>
  <si>
    <t>Rhyacia lucipeta</t>
  </si>
  <si>
    <t>(Große Bodeneule)</t>
  </si>
  <si>
    <t>Epipsilia latens</t>
  </si>
  <si>
    <t>(Trockenrasen-Bodeneule)</t>
  </si>
  <si>
    <t>Epipsilia grisescens</t>
  </si>
  <si>
    <t>(Bergwiesen-Bodeneule)</t>
  </si>
  <si>
    <t>Standfussiana lucernea</t>
  </si>
  <si>
    <t>(Zackenlinien-Bodeneule)</t>
  </si>
  <si>
    <t>Eugnorisma glareosa</t>
  </si>
  <si>
    <t>(Graue Spätsommer-Bodeneule)</t>
  </si>
  <si>
    <t>Paradiarsia punicea</t>
  </si>
  <si>
    <t>(Moorheiden-Bodeneule)</t>
  </si>
  <si>
    <t>Eurois occulta</t>
  </si>
  <si>
    <t>(Graue Heidelbeereule)</t>
  </si>
  <si>
    <t>Spaelotis ravida</t>
  </si>
  <si>
    <t>(Sandrasen-Bodeneule)</t>
  </si>
  <si>
    <t>Opigena polygona</t>
  </si>
  <si>
    <t>(Vielwinkel-Bodeneule)</t>
  </si>
  <si>
    <t>Graphiphora augur</t>
  </si>
  <si>
    <t>(Augur-Bodeneule)</t>
  </si>
  <si>
    <t>Eugnorisma insignata</t>
  </si>
  <si>
    <t>Eugnorisma depuncta</t>
  </si>
  <si>
    <t>(Basaltfleck-Bodeneule)</t>
  </si>
  <si>
    <t>Xestia speciosa</t>
  </si>
  <si>
    <t>(Bergwald-Bodeneule)</t>
  </si>
  <si>
    <t>Xestia c-nigrum</t>
  </si>
  <si>
    <t>(Schwarzes C)</t>
  </si>
  <si>
    <t>Xestia ditrapezium</t>
  </si>
  <si>
    <t>(Trapez-Bodeneule)</t>
  </si>
  <si>
    <t>Xestia triangulum</t>
  </si>
  <si>
    <t>(Triangel-Bodeneule)</t>
  </si>
  <si>
    <t>Xestia ashworthii</t>
  </si>
  <si>
    <t>(Aschgraue-Bodeneule)</t>
  </si>
  <si>
    <t>Xestia baja</t>
  </si>
  <si>
    <t>(Baja-Bodeneule)</t>
  </si>
  <si>
    <t>Xestia stigmatica</t>
  </si>
  <si>
    <t>(Rhombus-Bodeneule)</t>
  </si>
  <si>
    <t>Xestia castanea</t>
  </si>
  <si>
    <t>(Ginsterheiden-Bodeneule)</t>
  </si>
  <si>
    <t>Xestia collina</t>
  </si>
  <si>
    <t>(Mittelgebirgs-Bodeneule)</t>
  </si>
  <si>
    <t>Xestia sexstrigata</t>
  </si>
  <si>
    <t>(Sechslinien-Bodeneule)</t>
  </si>
  <si>
    <t>Xestia xanthographa</t>
  </si>
  <si>
    <t>(Braune Spätsommer-Bodeneule)</t>
  </si>
  <si>
    <t>Xestia agathina</t>
  </si>
  <si>
    <t>(Heidekraut-Bodeneule)</t>
  </si>
  <si>
    <t>Eugraphe sigma</t>
  </si>
  <si>
    <t>(Sigma-Bodeneule)</t>
  </si>
  <si>
    <t>Coenophila subrosea</t>
  </si>
  <si>
    <t>(Hochmoor-Bodeneule)</t>
  </si>
  <si>
    <t>Cerastis rubricosa</t>
  </si>
  <si>
    <t>(Rotbraune Frühlings-Bodeneule)</t>
  </si>
  <si>
    <t>Cerastis leucographa</t>
  </si>
  <si>
    <t>(Gelbfleck-Frühlings-Bodeneule)</t>
  </si>
  <si>
    <t>Naenia typica</t>
  </si>
  <si>
    <t>(Buchdruckereule)</t>
  </si>
  <si>
    <t>Anaplectoides prasina</t>
  </si>
  <si>
    <t>(Grüne Heidelbeereule)</t>
  </si>
  <si>
    <t>Protolampra sobrina</t>
  </si>
  <si>
    <t>(Heidemoor-Bodeneule)</t>
  </si>
  <si>
    <t>Peridroma saucia</t>
  </si>
  <si>
    <t>(Grassteppen-Bodeneule)</t>
  </si>
  <si>
    <t>Actebia praecox</t>
  </si>
  <si>
    <t>(Grünliche-Erdeule)</t>
  </si>
  <si>
    <t>Euxoa recussa</t>
  </si>
  <si>
    <t>(Bergsteppen-Erdeule)</t>
  </si>
  <si>
    <t>Euxoa decora</t>
  </si>
  <si>
    <t>(Hellgraue Erdeule)</t>
  </si>
  <si>
    <t>Euxoa cos</t>
  </si>
  <si>
    <t>Euxoa aquilina</t>
  </si>
  <si>
    <t>(Getreideeule)</t>
  </si>
  <si>
    <t>Euxoa temera</t>
  </si>
  <si>
    <t>Euxoa nigricans</t>
  </si>
  <si>
    <t>(Schwarze Erdeule)</t>
  </si>
  <si>
    <t>Euxoa tritici</t>
  </si>
  <si>
    <t>Euxoa nigrofusca</t>
  </si>
  <si>
    <t>(Weizeneule)</t>
  </si>
  <si>
    <t>Euxoa obelisca</t>
  </si>
  <si>
    <t>(Obelisken-Erdeule)</t>
  </si>
  <si>
    <t>Euxoa vitta</t>
  </si>
  <si>
    <t>Dichagyris candelisequa</t>
  </si>
  <si>
    <t>Dichagyris signifera</t>
  </si>
  <si>
    <t>Dichagyris nigrescens</t>
  </si>
  <si>
    <t>(Höfners Felshalden-Erdeule)</t>
  </si>
  <si>
    <t>Dichagyris forcipula</t>
  </si>
  <si>
    <t>Actebia multifida</t>
  </si>
  <si>
    <t>Agrotis bigramma</t>
  </si>
  <si>
    <t>(Breitflügelige Erdeule)</t>
  </si>
  <si>
    <t>Agrotis puta</t>
  </si>
  <si>
    <t>(Schmalflügelige Erdeule)</t>
  </si>
  <si>
    <t>Agrotis ipsilon</t>
  </si>
  <si>
    <t>(Ypsiloneule)</t>
  </si>
  <si>
    <t>Agrotis trux</t>
  </si>
  <si>
    <t>Agrotis exclamationis</t>
  </si>
  <si>
    <t>(Ausrufungszeichen)</t>
  </si>
  <si>
    <t>Agrotis clavis</t>
  </si>
  <si>
    <t>(Magerwiesen-Bodeneule)</t>
  </si>
  <si>
    <t>Agrotis segetum</t>
  </si>
  <si>
    <t>(Saateule)</t>
  </si>
  <si>
    <t>Agrotis vestigialis</t>
  </si>
  <si>
    <t>(Kiefernsaateule)</t>
  </si>
  <si>
    <t>Agrotis simplonia</t>
  </si>
  <si>
    <t>Agrotis cinerea</t>
  </si>
  <si>
    <t>(Aschgraue Erdeule)</t>
  </si>
  <si>
    <t>Panthea coenobita</t>
  </si>
  <si>
    <t>(Klosterfrau)</t>
  </si>
  <si>
    <t>Colocasia coryli</t>
  </si>
  <si>
    <t>(Haseleule)</t>
  </si>
  <si>
    <t>Lymantria monacha</t>
  </si>
  <si>
    <t>(Nonne)</t>
  </si>
  <si>
    <t>Lymantria dispar</t>
  </si>
  <si>
    <t>(Schwammspinner)</t>
  </si>
  <si>
    <t>Calliteara pudibunda</t>
  </si>
  <si>
    <t>(Buchen-Streckfuß)</t>
  </si>
  <si>
    <t>Calliteara abietis</t>
  </si>
  <si>
    <t>(Tannen-Streckfuß)</t>
  </si>
  <si>
    <t>Gynaephora fascelina</t>
  </si>
  <si>
    <t>(Rötlichgrauer Bürstenspinner)</t>
  </si>
  <si>
    <t>Gynaephora selenitica</t>
  </si>
  <si>
    <t>(Mondfleck-Bürstenspinner)</t>
  </si>
  <si>
    <t>Orgyia recens</t>
  </si>
  <si>
    <t>(Eckfleck-Bürstenspinner)</t>
  </si>
  <si>
    <t>Orgyia antiqua</t>
  </si>
  <si>
    <t>(Schlehen-Bürstenspinner)</t>
  </si>
  <si>
    <t>Euproctis chrysorrhoea</t>
  </si>
  <si>
    <t>(Goldafter)</t>
  </si>
  <si>
    <t>Sphrageidus similis</t>
  </si>
  <si>
    <t>(Schwan)</t>
  </si>
  <si>
    <t>Leucoma salicis</t>
  </si>
  <si>
    <t>(Pappel-Trägspinner)</t>
  </si>
  <si>
    <t>Arctornis l-nigrum</t>
  </si>
  <si>
    <t>(Schwarzes L)</t>
  </si>
  <si>
    <t>Meganola impura</t>
  </si>
  <si>
    <t>Meganola togatulalis</t>
  </si>
  <si>
    <t>(Schwarzliniertes Graueulchen)</t>
  </si>
  <si>
    <t>Meganola strigula</t>
  </si>
  <si>
    <t>(Hellgraues Graueulchen)</t>
  </si>
  <si>
    <t>Meganola albula</t>
  </si>
  <si>
    <t>(Weißliches Graueulchen)</t>
  </si>
  <si>
    <t>Nola cucullatella</t>
  </si>
  <si>
    <t>(Violettgraues Graueulchen)</t>
  </si>
  <si>
    <t>Nola confusalis</t>
  </si>
  <si>
    <t>(Hainbuchen-Graueulchen)</t>
  </si>
  <si>
    <t>Nola cicatricalis</t>
  </si>
  <si>
    <t>(Flechten-Graueulchen)</t>
  </si>
  <si>
    <t>Nola aerugula</t>
  </si>
  <si>
    <t>(Laubholz-Graueulchen)</t>
  </si>
  <si>
    <t>Nola cristatula</t>
  </si>
  <si>
    <t>(Wasserminzen-Graueulchen)</t>
  </si>
  <si>
    <t>Nola subchlamydula</t>
  </si>
  <si>
    <t>(Gamander-Graueulchen)</t>
  </si>
  <si>
    <t>Nycteola revayana</t>
  </si>
  <si>
    <t>(Eichen-Wicklereulchen)</t>
  </si>
  <si>
    <t>Nycteola degenerana</t>
  </si>
  <si>
    <t>(Salweiden-Wicklereulchen)</t>
  </si>
  <si>
    <t>Nycteola asiatica</t>
  </si>
  <si>
    <t>(Asiatisches Wicklereulchen)</t>
  </si>
  <si>
    <t>Bena bicolorana</t>
  </si>
  <si>
    <t>(Eichen-Kahneule)</t>
  </si>
  <si>
    <t>Pseudoips prasinana</t>
  </si>
  <si>
    <t>(Buchen-Kahneule)</t>
  </si>
  <si>
    <t>Earias clorana</t>
  </si>
  <si>
    <t>(Weiden-Kahneulchen)</t>
  </si>
  <si>
    <t>Earias vernana</t>
  </si>
  <si>
    <t>(Silberpappel-Kahneulchen)</t>
  </si>
  <si>
    <t>Nudaria mundana</t>
  </si>
  <si>
    <t>(Blankflügel-Flechtenbärchen)</t>
  </si>
  <si>
    <t>Thumatha senex</t>
  </si>
  <si>
    <t>(Rundflügel-Flechtenbärchen)</t>
  </si>
  <si>
    <t>Paidia rica</t>
  </si>
  <si>
    <t>(Mauer-Flechtenbärchen)</t>
  </si>
  <si>
    <t>Miltochrista miniata</t>
  </si>
  <si>
    <t>(Rosen-Flechtenbärchen)</t>
  </si>
  <si>
    <t>Cybosia mesomella</t>
  </si>
  <si>
    <t>(Elfenbein-Flechtenbärchen)</t>
  </si>
  <si>
    <t>Pelosia muscerda</t>
  </si>
  <si>
    <t>(Mausgraues Flechtenbärchen)</t>
  </si>
  <si>
    <t>Pelosia obtusa</t>
  </si>
  <si>
    <t>(Schilf-Flechtenbärchen)</t>
  </si>
  <si>
    <t>Atolmis rubricollis</t>
  </si>
  <si>
    <t>(Rotkragen-Flechtenbärchen)</t>
  </si>
  <si>
    <t>Lithosia quadra</t>
  </si>
  <si>
    <t>(Vierpunkt-Flechtenbärchen)</t>
  </si>
  <si>
    <t>Eilema depressa</t>
  </si>
  <si>
    <t>(Nadelwald-Flechtenbärchen)</t>
  </si>
  <si>
    <t>Eilema griseola</t>
  </si>
  <si>
    <t>(Bleigraues Flechtenbärchen)</t>
  </si>
  <si>
    <t>Eilema lurideola</t>
  </si>
  <si>
    <t>(Grauleib-Flechtenbärchen)</t>
  </si>
  <si>
    <t>Eilema complana</t>
  </si>
  <si>
    <t>(Gelbleib-Flechtenbärchen)</t>
  </si>
  <si>
    <t>Eilema caniola</t>
  </si>
  <si>
    <t>(Weißgraues Flechtenbärchen)</t>
  </si>
  <si>
    <t>Eilema palliatella</t>
  </si>
  <si>
    <t>(Ockergelbes Flechtenbärchen)</t>
  </si>
  <si>
    <t>Eilema pygmaeola</t>
  </si>
  <si>
    <t>(Blaßstirniges Flechtenbärchen)</t>
  </si>
  <si>
    <t>Eilema lutarella</t>
  </si>
  <si>
    <t>(Dunkelstirniges Flechtenbärchen)</t>
  </si>
  <si>
    <t>Eilema sororcula</t>
  </si>
  <si>
    <t>(Dottergelbes Flechtenbärchen)</t>
  </si>
  <si>
    <t>Eilema cereola</t>
  </si>
  <si>
    <t>Setina irrorella</t>
  </si>
  <si>
    <t>(Trockenrasen-Flechtenbärchen)</t>
  </si>
  <si>
    <t>Amata phegea</t>
  </si>
  <si>
    <t>Dysauxes ancilla</t>
  </si>
  <si>
    <t>(Kammerjungfer)</t>
  </si>
  <si>
    <t>Dysauxes punctata</t>
  </si>
  <si>
    <t>Spiris striata</t>
  </si>
  <si>
    <t>(Gestreifter-Grasbär)</t>
  </si>
  <si>
    <t>Coscinia cribraria</t>
  </si>
  <si>
    <t>Utetheisa pulchella</t>
  </si>
  <si>
    <t>(Harlekinbär)</t>
  </si>
  <si>
    <t>Watsonarctia deserta</t>
  </si>
  <si>
    <t>(Labkrautbär)</t>
  </si>
  <si>
    <t>Phragmatobia fuliginosa</t>
  </si>
  <si>
    <t>(Zimtbär)</t>
  </si>
  <si>
    <t>Epatolmis luctifera</t>
  </si>
  <si>
    <t>(Kaiserbär)</t>
  </si>
  <si>
    <t>Cymbalophora rivularis</t>
  </si>
  <si>
    <t>Arctia plantaginis</t>
  </si>
  <si>
    <t>(Wegerichbär)</t>
  </si>
  <si>
    <t>Spilarctia lutea</t>
  </si>
  <si>
    <t>(Gelber Fleckleibbär)</t>
  </si>
  <si>
    <t>Spilosoma lubricipeda</t>
  </si>
  <si>
    <t>(Breitflügeliger Fleckleibbär)</t>
  </si>
  <si>
    <t>Spilosoma urticae</t>
  </si>
  <si>
    <t>(Schmalflügeliger Fleckleibbär)</t>
  </si>
  <si>
    <t>Diaphora mendica</t>
  </si>
  <si>
    <t>(Grauer Fleckleibbär)</t>
  </si>
  <si>
    <t>Diaphora luctuosa</t>
  </si>
  <si>
    <t>Diacrisia purpurata</t>
  </si>
  <si>
    <t>(Purpurbär)</t>
  </si>
  <si>
    <t>Diacrisia sannio</t>
  </si>
  <si>
    <t>(Rotrandbär)</t>
  </si>
  <si>
    <t>Arctia matronula</t>
  </si>
  <si>
    <t>(Augsburger Bär)</t>
  </si>
  <si>
    <t>Arctia caja</t>
  </si>
  <si>
    <t>(Brauner Bär)</t>
  </si>
  <si>
    <t>Arctia villica</t>
  </si>
  <si>
    <t>(Schwarzer Bär)</t>
  </si>
  <si>
    <t>Callimorpha dominula</t>
  </si>
  <si>
    <t>(Schönbär)</t>
  </si>
  <si>
    <t>Euplagia quadripunctaria</t>
  </si>
  <si>
    <t>(Spanische Fahne)</t>
  </si>
  <si>
    <t>Tyria jacobaeae</t>
  </si>
  <si>
    <t>(Jakobskrautbär, Blutbär)</t>
  </si>
  <si>
    <t>Eupithecia linariata/pulchellata/pyreneata</t>
  </si>
  <si>
    <t>Eupithecia selinata/trisignaria</t>
  </si>
  <si>
    <t>Eupithecia innotata/ochridata</t>
  </si>
  <si>
    <t>Lycia hanoviensis</t>
  </si>
  <si>
    <t>Diarsia rubi/florida</t>
  </si>
  <si>
    <t>Spaelotis ravida/senna/clandestina/suecica</t>
  </si>
  <si>
    <t>Cucullia verbasci/prenanthis/scrophulariae/lychnitis/thapsiphaga</t>
  </si>
  <si>
    <t>Hydraecia micacea/ultima</t>
  </si>
  <si>
    <t>Plusia festucae/putnami</t>
  </si>
  <si>
    <t>"Alt-Arten" von 1971-2000</t>
  </si>
  <si>
    <t>Arten von 2001-2020</t>
  </si>
  <si>
    <t>"Alt-Arten" bestätigt im Monitoring 2019-20</t>
  </si>
  <si>
    <t>"Neu-Arten" im Monitoring 2019-20</t>
  </si>
  <si>
    <t>"Alt-Arten" bestätigt nur in 2001-18</t>
  </si>
  <si>
    <t>"Neu-Arten" nur in 2001-18</t>
  </si>
  <si>
    <t>fehlende "Alt-Arten" in 2001-20</t>
  </si>
  <si>
    <t>Acronicta psi/tridens</t>
  </si>
  <si>
    <t>(Artengruppe Pfeileulen i.e.S.)</t>
  </si>
  <si>
    <t>Anzahl gefilterte Arten</t>
  </si>
  <si>
    <t>(Sandstrohblumeneulchen)</t>
  </si>
  <si>
    <t>(Dunkelbraune-Lolcheule)</t>
  </si>
  <si>
    <t>(Weißgerippte Lolcheule)</t>
  </si>
  <si>
    <t>(Schwarzgefleckte Herbsteule)</t>
  </si>
  <si>
    <t>(Rotbraune Graseule)</t>
  </si>
  <si>
    <t>(Kleine Graseule)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</si>
</sst>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EFFCD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1" fontId="0" fillId="0" borderId="1" xfId="0" applyNumberFormat="1" applyBorder="1"/>
    <xf numFmtId="0" fontId="0" fillId="0" borderId="1" xfId="0" applyBorder="1"/>
    <xf numFmtId="1" fontId="0" fillId="0" borderId="3" xfId="0" applyNumberFormat="1" applyBorder="1"/>
    <xf numFmtId="0" fontId="0" fillId="0" borderId="3" xfId="0" applyBorder="1"/>
    <xf numFmtId="1" fontId="0" fillId="0" borderId="2" xfId="0" applyNumberFormat="1" applyBorder="1"/>
    <xf numFmtId="0" fontId="0" fillId="0" borderId="2" xfId="0" applyBorder="1"/>
    <xf numFmtId="1" fontId="1" fillId="0" borderId="3" xfId="0" applyNumberFormat="1" applyFont="1" applyBorder="1"/>
    <xf numFmtId="1" fontId="1" fillId="0" borderId="0" xfId="0" applyNumberFormat="1" applyFont="1" applyFill="1" applyAlignment="1">
      <alignment horizontal="right"/>
    </xf>
    <xf numFmtId="1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8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6" xfId="0" applyNumberFormat="1" applyFont="1" applyFill="1" applyBorder="1" applyAlignment="1">
      <alignment horizontal="center"/>
    </xf>
    <xf numFmtId="0" fontId="0" fillId="0" borderId="13" xfId="0" applyBorder="1"/>
    <xf numFmtId="0" fontId="0" fillId="0" borderId="18" xfId="0" applyBorder="1"/>
    <xf numFmtId="0" fontId="0" fillId="0" borderId="12" xfId="0" applyBorder="1"/>
    <xf numFmtId="0" fontId="1" fillId="0" borderId="13" xfId="0" applyFont="1" applyFill="1" applyBorder="1"/>
    <xf numFmtId="0" fontId="0" fillId="0" borderId="0" xfId="0" applyAlignment="1">
      <alignment horizontal="right"/>
    </xf>
    <xf numFmtId="1" fontId="1" fillId="0" borderId="17" xfId="0" applyNumberFormat="1" applyFont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2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1" fontId="0" fillId="2" borderId="26" xfId="0" applyNumberFormat="1" applyFill="1" applyBorder="1"/>
    <xf numFmtId="1" fontId="0" fillId="0" borderId="27" xfId="0" applyNumberFormat="1" applyBorder="1"/>
    <xf numFmtId="1" fontId="0" fillId="2" borderId="28" xfId="0" applyNumberFormat="1" applyFill="1" applyBorder="1"/>
    <xf numFmtId="1" fontId="0" fillId="0" borderId="29" xfId="0" applyNumberFormat="1" applyBorder="1"/>
    <xf numFmtId="1" fontId="0" fillId="2" borderId="30" xfId="0" applyNumberFormat="1" applyFill="1" applyBorder="1"/>
    <xf numFmtId="1" fontId="0" fillId="0" borderId="31" xfId="0" applyNumberFormat="1" applyBorder="1"/>
    <xf numFmtId="1" fontId="1" fillId="2" borderId="26" xfId="0" applyNumberFormat="1" applyFont="1" applyFill="1" applyBorder="1"/>
    <xf numFmtId="1" fontId="1" fillId="0" borderId="27" xfId="0" applyNumberFormat="1" applyFont="1" applyBorder="1"/>
    <xf numFmtId="1" fontId="1" fillId="2" borderId="32" xfId="0" applyNumberFormat="1" applyFont="1" applyFill="1" applyBorder="1"/>
    <xf numFmtId="1" fontId="1" fillId="2" borderId="24" xfId="0" applyNumberFormat="1" applyFont="1" applyFill="1" applyBorder="1" applyAlignment="1">
      <alignment vertical="center" textRotation="90" wrapText="1"/>
    </xf>
    <xf numFmtId="1" fontId="1" fillId="0" borderId="25" xfId="0" applyNumberFormat="1" applyFont="1" applyBorder="1" applyAlignment="1">
      <alignment vertical="center" textRotation="90" wrapText="1"/>
    </xf>
    <xf numFmtId="0" fontId="0" fillId="0" borderId="0" xfId="0" applyFont="1" applyAlignment="1">
      <alignment horizontal="right"/>
    </xf>
    <xf numFmtId="0" fontId="0" fillId="0" borderId="1" xfId="0" quotePrefix="1" applyBorder="1"/>
    <xf numFmtId="164" fontId="0" fillId="0" borderId="1" xfId="0" applyNumberFormat="1" applyBorder="1"/>
    <xf numFmtId="0" fontId="1" fillId="0" borderId="18" xfId="0" applyFont="1" applyFill="1" applyBorder="1"/>
    <xf numFmtId="1" fontId="0" fillId="0" borderId="10" xfId="0" applyNumberFormat="1" applyBorder="1"/>
    <xf numFmtId="1" fontId="0" fillId="0" borderId="11" xfId="0" applyNumberFormat="1" applyBorder="1"/>
    <xf numFmtId="1" fontId="0" fillId="0" borderId="9" xfId="0" applyNumberFormat="1" applyBorder="1"/>
    <xf numFmtId="1" fontId="0" fillId="3" borderId="39" xfId="0" applyNumberFormat="1" applyFill="1" applyBorder="1"/>
    <xf numFmtId="1" fontId="0" fillId="3" borderId="40" xfId="0" applyNumberFormat="1" applyFill="1" applyBorder="1"/>
    <xf numFmtId="1" fontId="1" fillId="3" borderId="41" xfId="0" applyNumberFormat="1" applyFont="1" applyFill="1" applyBorder="1"/>
    <xf numFmtId="1" fontId="1" fillId="3" borderId="42" xfId="0" applyNumberFormat="1" applyFont="1" applyFill="1" applyBorder="1"/>
    <xf numFmtId="1" fontId="0" fillId="4" borderId="10" xfId="0" applyNumberFormat="1" applyFill="1" applyBorder="1"/>
    <xf numFmtId="1" fontId="0" fillId="4" borderId="11" xfId="0" applyNumberFormat="1" applyFill="1" applyBorder="1"/>
    <xf numFmtId="1" fontId="0" fillId="4" borderId="9" xfId="0" applyNumberFormat="1" applyFill="1" applyBorder="1"/>
    <xf numFmtId="1" fontId="1" fillId="4" borderId="23" xfId="0" applyNumberFormat="1" applyFont="1" applyFill="1" applyBorder="1"/>
    <xf numFmtId="1" fontId="1" fillId="4" borderId="37" xfId="0" applyNumberFormat="1" applyFont="1" applyFill="1" applyBorder="1"/>
    <xf numFmtId="0" fontId="0" fillId="0" borderId="2" xfId="0" applyFont="1" applyBorder="1" applyAlignment="1"/>
    <xf numFmtId="1" fontId="0" fillId="0" borderId="2" xfId="0" applyNumberFormat="1" applyFont="1" applyBorder="1" applyAlignment="1">
      <alignment vertical="center" textRotation="90"/>
    </xf>
    <xf numFmtId="0" fontId="0" fillId="0" borderId="2" xfId="0" applyFont="1" applyBorder="1" applyAlignment="1">
      <alignment vertical="center" textRotation="90"/>
    </xf>
    <xf numFmtId="0" fontId="0" fillId="0" borderId="12" xfId="0" applyFont="1" applyBorder="1" applyAlignment="1"/>
    <xf numFmtId="1" fontId="0" fillId="3" borderId="38" xfId="0" applyNumberFormat="1" applyFont="1" applyFill="1" applyBorder="1" applyAlignment="1">
      <alignment vertical="center" textRotation="90" wrapText="1"/>
    </xf>
    <xf numFmtId="1" fontId="0" fillId="4" borderId="36" xfId="0" applyNumberFormat="1" applyFont="1" applyFill="1" applyBorder="1" applyAlignment="1">
      <alignment vertical="center" textRotation="90" wrapText="1"/>
    </xf>
    <xf numFmtId="1" fontId="0" fillId="0" borderId="35" xfId="0" applyNumberFormat="1" applyFont="1" applyBorder="1" applyAlignment="1">
      <alignment vertical="center" textRotation="90" wrapText="1"/>
    </xf>
    <xf numFmtId="1" fontId="0" fillId="0" borderId="25" xfId="0" applyNumberFormat="1" applyFont="1" applyBorder="1" applyAlignment="1">
      <alignment vertical="center" textRotation="90" wrapText="1"/>
    </xf>
    <xf numFmtId="1" fontId="0" fillId="0" borderId="9" xfId="0" applyNumberFormat="1" applyFont="1" applyBorder="1" applyAlignment="1">
      <alignment vertical="center" textRotation="90" wrapText="1"/>
    </xf>
    <xf numFmtId="1" fontId="0" fillId="0" borderId="2" xfId="0" applyNumberFormat="1" applyFont="1" applyBorder="1" applyAlignment="1">
      <alignment vertical="center" textRotation="90" wrapText="1"/>
    </xf>
    <xf numFmtId="0" fontId="0" fillId="0" borderId="0" xfId="0" applyFont="1"/>
    <xf numFmtId="1" fontId="0" fillId="0" borderId="0" xfId="0" applyNumberFormat="1" applyFont="1"/>
    <xf numFmtId="1" fontId="0" fillId="0" borderId="33" xfId="0" applyNumberFormat="1" applyFont="1" applyBorder="1"/>
    <xf numFmtId="1" fontId="0" fillId="0" borderId="43" xfId="0" applyNumberFormat="1" applyFont="1" applyFill="1" applyBorder="1"/>
    <xf numFmtId="1" fontId="0" fillId="0" borderId="34" xfId="0" applyNumberFormat="1" applyFont="1" applyBorder="1"/>
    <xf numFmtId="1" fontId="0" fillId="0" borderId="33" xfId="0" applyNumberFormat="1" applyFont="1" applyFill="1" applyBorder="1"/>
    <xf numFmtId="1" fontId="0" fillId="0" borderId="0" xfId="0" applyNumberFormat="1" applyFont="1" applyFill="1"/>
    <xf numFmtId="1" fontId="1" fillId="0" borderId="0" xfId="0" applyNumberFormat="1" applyFont="1" applyAlignment="1">
      <alignment horizontal="right"/>
    </xf>
    <xf numFmtId="1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right"/>
    </xf>
    <xf numFmtId="1" fontId="0" fillId="0" borderId="14" xfId="0" applyNumberFormat="1" applyFont="1" applyBorder="1" applyAlignment="1">
      <alignment horizontal="center"/>
    </xf>
    <xf numFmtId="1" fontId="0" fillId="0" borderId="11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1" fontId="0" fillId="0" borderId="18" xfId="0" applyNumberFormat="1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1" fontId="0" fillId="0" borderId="19" xfId="0" applyNumberFormat="1" applyFont="1" applyBorder="1" applyAlignment="1">
      <alignment horizontal="center"/>
    </xf>
    <xf numFmtId="1" fontId="0" fillId="0" borderId="15" xfId="0" applyNumberFormat="1" applyFont="1" applyBorder="1" applyAlignment="1">
      <alignment horizontal="center"/>
    </xf>
    <xf numFmtId="1" fontId="0" fillId="0" borderId="5" xfId="0" applyNumberFormat="1" applyFont="1" applyBorder="1" applyAlignment="1">
      <alignment horizontal="right"/>
    </xf>
    <xf numFmtId="1" fontId="0" fillId="0" borderId="16" xfId="0" applyNumberFormat="1" applyFont="1" applyBorder="1" applyAlignment="1">
      <alignment horizontal="center"/>
    </xf>
    <xf numFmtId="1" fontId="0" fillId="0" borderId="9" xfId="0" applyNumberFormat="1" applyFon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0" fillId="0" borderId="12" xfId="0" applyNumberFormat="1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1" fontId="0" fillId="0" borderId="7" xfId="0" applyNumberFormat="1" applyFont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0" fillId="0" borderId="18" xfId="0" applyNumberFormat="1" applyFont="1" applyFill="1" applyBorder="1" applyAlignment="1">
      <alignment horizontal="center"/>
    </xf>
    <xf numFmtId="1" fontId="0" fillId="0" borderId="19" xfId="0" applyNumberFormat="1" applyFont="1" applyFill="1" applyBorder="1" applyAlignment="1">
      <alignment horizontal="center"/>
    </xf>
    <xf numFmtId="49" fontId="0" fillId="0" borderId="1" xfId="0" applyNumberFormat="1" applyBorder="1"/>
    <xf numFmtId="1" fontId="1" fillId="0" borderId="44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EFFCD"/>
      <color rgb="FFFFFFCC"/>
      <color rgb="FF99FFCC"/>
      <color rgb="FFCCFFCC"/>
      <color rgb="FF99FF99"/>
      <color rgb="FFFFCC99"/>
      <color rgb="FFFFFF99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S1104"/>
  <sheetViews>
    <sheetView tabSelected="1" zoomScale="115" zoomScaleNormal="115" workbookViewId="0">
      <pane ySplit="1" topLeftCell="A1051" activePane="bottomLeft" state="frozen"/>
      <selection pane="bottomLeft" activeCell="G1096" sqref="G1096"/>
    </sheetView>
  </sheetViews>
  <sheetFormatPr baseColWidth="10" defaultColWidth="9.140625" defaultRowHeight="12.75" x14ac:dyDescent="0.2"/>
  <cols>
    <col min="1" max="1" width="8.42578125" style="65" customWidth="1"/>
    <col min="2" max="3" width="4.85546875" style="64" customWidth="1"/>
    <col min="4" max="4" width="4.28515625" style="64" customWidth="1"/>
    <col min="5" max="6" width="32.7109375" style="64" customWidth="1"/>
    <col min="7" max="7" width="5.7109375" style="65" customWidth="1"/>
    <col min="8" max="8" width="7.85546875" style="65" bestFit="1" customWidth="1"/>
    <col min="9" max="11" width="5.7109375" style="65" customWidth="1"/>
    <col min="12" max="15" width="5.7109375" style="70" customWidth="1"/>
    <col min="16" max="19" width="5.7109375" style="65" customWidth="1"/>
    <col min="20" max="1008" width="11.5703125" style="64"/>
    <col min="1009" max="16384" width="9.140625" style="64"/>
  </cols>
  <sheetData>
    <row r="1" spans="1:19" ht="103.5" customHeight="1" thickTop="1" thickBot="1" x14ac:dyDescent="0.25">
      <c r="A1" s="55" t="s">
        <v>2</v>
      </c>
      <c r="B1" s="56" t="s">
        <v>3</v>
      </c>
      <c r="C1" s="56" t="s">
        <v>4</v>
      </c>
      <c r="D1" s="56" t="s">
        <v>5</v>
      </c>
      <c r="E1" s="54" t="s">
        <v>6</v>
      </c>
      <c r="F1" s="57" t="s">
        <v>7</v>
      </c>
      <c r="G1" s="58" t="s">
        <v>27</v>
      </c>
      <c r="H1" s="36" t="s">
        <v>16</v>
      </c>
      <c r="I1" s="37" t="s">
        <v>15</v>
      </c>
      <c r="J1" s="36" t="s">
        <v>28</v>
      </c>
      <c r="K1" s="37" t="s">
        <v>33</v>
      </c>
      <c r="L1" s="59" t="s">
        <v>17</v>
      </c>
      <c r="M1" s="60" t="s">
        <v>18</v>
      </c>
      <c r="N1" s="59" t="s">
        <v>26</v>
      </c>
      <c r="O1" s="61" t="s">
        <v>37</v>
      </c>
      <c r="P1" s="62" t="s">
        <v>29</v>
      </c>
      <c r="Q1" s="63" t="s">
        <v>30</v>
      </c>
      <c r="R1" s="63" t="s">
        <v>31</v>
      </c>
      <c r="S1" s="63" t="s">
        <v>32</v>
      </c>
    </row>
    <row r="2" spans="1:19" customFormat="1" ht="13.5" thickTop="1" x14ac:dyDescent="0.2">
      <c r="A2" s="3">
        <v>630</v>
      </c>
      <c r="B2" s="4"/>
      <c r="C2" s="4"/>
      <c r="D2" s="4" t="s">
        <v>38</v>
      </c>
      <c r="E2" s="4" t="s">
        <v>39</v>
      </c>
      <c r="F2" s="14" t="s">
        <v>40</v>
      </c>
      <c r="G2" s="45">
        <f t="shared" ref="G2:G65" si="0">SUM(H2, J2)</f>
        <v>9</v>
      </c>
      <c r="H2" s="27">
        <v>7</v>
      </c>
      <c r="I2" s="28">
        <v>7</v>
      </c>
      <c r="J2" s="27">
        <f t="shared" ref="J2:J65" si="1">L2+N2</f>
        <v>2</v>
      </c>
      <c r="K2" s="28">
        <f t="shared" ref="K2:K65" si="2">MAX(P2:S2, M2)</f>
        <v>7</v>
      </c>
      <c r="L2" s="49">
        <v>0</v>
      </c>
      <c r="M2" s="3">
        <v>0</v>
      </c>
      <c r="N2" s="49">
        <v>2</v>
      </c>
      <c r="O2" s="28">
        <f t="shared" ref="O2:O65" si="3">MAX(P2:S2)</f>
        <v>7</v>
      </c>
      <c r="P2" s="42">
        <v>0</v>
      </c>
      <c r="Q2" s="3">
        <v>0</v>
      </c>
      <c r="R2" s="3">
        <v>3</v>
      </c>
      <c r="S2" s="3">
        <v>7</v>
      </c>
    </row>
    <row r="3" spans="1:19" customFormat="1" x14ac:dyDescent="0.2">
      <c r="A3" s="1">
        <v>670</v>
      </c>
      <c r="B3" s="2"/>
      <c r="C3" s="2"/>
      <c r="D3" s="2" t="s">
        <v>38</v>
      </c>
      <c r="E3" s="2" t="s">
        <v>41</v>
      </c>
      <c r="F3" s="15" t="s">
        <v>42</v>
      </c>
      <c r="G3" s="45">
        <f t="shared" si="0"/>
        <v>5</v>
      </c>
      <c r="H3" s="29">
        <v>3</v>
      </c>
      <c r="I3" s="30">
        <v>2</v>
      </c>
      <c r="J3" s="27">
        <f t="shared" si="1"/>
        <v>2</v>
      </c>
      <c r="K3" s="28">
        <f t="shared" si="2"/>
        <v>2</v>
      </c>
      <c r="L3" s="50">
        <v>1</v>
      </c>
      <c r="M3" s="1">
        <v>2</v>
      </c>
      <c r="N3" s="50">
        <v>1</v>
      </c>
      <c r="O3" s="28">
        <f t="shared" si="3"/>
        <v>2</v>
      </c>
      <c r="P3" s="43">
        <v>0</v>
      </c>
      <c r="Q3" s="1">
        <v>2</v>
      </c>
      <c r="R3" s="1">
        <v>0</v>
      </c>
      <c r="S3" s="1">
        <v>0</v>
      </c>
    </row>
    <row r="4" spans="1:19" customFormat="1" hidden="1" x14ac:dyDescent="0.2">
      <c r="A4" s="1">
        <v>690</v>
      </c>
      <c r="B4" s="2"/>
      <c r="C4" s="2"/>
      <c r="D4" s="2" t="s">
        <v>38</v>
      </c>
      <c r="E4" s="2" t="s">
        <v>43</v>
      </c>
      <c r="F4" s="15" t="s">
        <v>44</v>
      </c>
      <c r="G4" s="45">
        <f t="shared" si="0"/>
        <v>0</v>
      </c>
      <c r="H4" s="29">
        <v>0</v>
      </c>
      <c r="I4" s="30">
        <v>0</v>
      </c>
      <c r="J4" s="27">
        <f t="shared" si="1"/>
        <v>0</v>
      </c>
      <c r="K4" s="28">
        <f t="shared" si="2"/>
        <v>0</v>
      </c>
      <c r="L4" s="50">
        <v>0</v>
      </c>
      <c r="M4" s="1">
        <v>0</v>
      </c>
      <c r="N4" s="50">
        <v>0</v>
      </c>
      <c r="O4" s="28">
        <f t="shared" si="3"/>
        <v>0</v>
      </c>
      <c r="P4" s="43">
        <v>0</v>
      </c>
      <c r="Q4" s="1">
        <v>0</v>
      </c>
      <c r="R4" s="1">
        <v>0</v>
      </c>
      <c r="S4" s="1">
        <v>0</v>
      </c>
    </row>
    <row r="5" spans="1:19" customFormat="1" hidden="1" x14ac:dyDescent="0.2">
      <c r="A5" s="1">
        <v>700</v>
      </c>
      <c r="B5" s="2" t="s">
        <v>45</v>
      </c>
      <c r="C5" s="2" t="s">
        <v>45</v>
      </c>
      <c r="D5" s="2"/>
      <c r="E5" s="2" t="s">
        <v>46</v>
      </c>
      <c r="F5" s="15"/>
      <c r="G5" s="45">
        <f t="shared" si="0"/>
        <v>0</v>
      </c>
      <c r="H5" s="29">
        <v>0</v>
      </c>
      <c r="I5" s="30">
        <v>0</v>
      </c>
      <c r="J5" s="27">
        <f t="shared" si="1"/>
        <v>0</v>
      </c>
      <c r="K5" s="28">
        <f t="shared" si="2"/>
        <v>0</v>
      </c>
      <c r="L5" s="50">
        <v>0</v>
      </c>
      <c r="M5" s="1">
        <v>0</v>
      </c>
      <c r="N5" s="50">
        <v>0</v>
      </c>
      <c r="O5" s="28">
        <f t="shared" si="3"/>
        <v>0</v>
      </c>
      <c r="P5" s="43">
        <v>0</v>
      </c>
      <c r="Q5" s="1">
        <v>0</v>
      </c>
      <c r="R5" s="1">
        <v>0</v>
      </c>
      <c r="S5" s="1">
        <v>0</v>
      </c>
    </row>
    <row r="6" spans="1:19" customFormat="1" hidden="1" x14ac:dyDescent="0.2">
      <c r="A6" s="1">
        <v>780</v>
      </c>
      <c r="B6" s="2"/>
      <c r="C6" s="2"/>
      <c r="D6" s="2" t="s">
        <v>38</v>
      </c>
      <c r="E6" s="2" t="s">
        <v>47</v>
      </c>
      <c r="F6" s="15" t="s">
        <v>48</v>
      </c>
      <c r="G6" s="45">
        <f t="shared" si="0"/>
        <v>0</v>
      </c>
      <c r="H6" s="29">
        <v>0</v>
      </c>
      <c r="I6" s="30">
        <v>0</v>
      </c>
      <c r="J6" s="27">
        <f t="shared" si="1"/>
        <v>0</v>
      </c>
      <c r="K6" s="28">
        <f t="shared" si="2"/>
        <v>0</v>
      </c>
      <c r="L6" s="50">
        <v>0</v>
      </c>
      <c r="M6" s="1">
        <v>0</v>
      </c>
      <c r="N6" s="50">
        <v>0</v>
      </c>
      <c r="O6" s="28">
        <f t="shared" si="3"/>
        <v>0</v>
      </c>
      <c r="P6" s="43">
        <v>0</v>
      </c>
      <c r="Q6" s="1">
        <v>0</v>
      </c>
      <c r="R6" s="1">
        <v>0</v>
      </c>
      <c r="S6" s="1">
        <v>0</v>
      </c>
    </row>
    <row r="7" spans="1:19" customFormat="1" x14ac:dyDescent="0.2">
      <c r="A7" s="1">
        <v>800</v>
      </c>
      <c r="B7" s="2"/>
      <c r="C7" s="2"/>
      <c r="D7" s="2" t="s">
        <v>38</v>
      </c>
      <c r="E7" s="2" t="s">
        <v>49</v>
      </c>
      <c r="F7" s="15" t="s">
        <v>50</v>
      </c>
      <c r="G7" s="45">
        <f t="shared" si="0"/>
        <v>2</v>
      </c>
      <c r="H7" s="29">
        <v>2</v>
      </c>
      <c r="I7" s="30">
        <v>1</v>
      </c>
      <c r="J7" s="27">
        <f t="shared" si="1"/>
        <v>0</v>
      </c>
      <c r="K7" s="28">
        <f t="shared" si="2"/>
        <v>0</v>
      </c>
      <c r="L7" s="50">
        <v>0</v>
      </c>
      <c r="M7" s="1">
        <v>0</v>
      </c>
      <c r="N7" s="50">
        <v>0</v>
      </c>
      <c r="O7" s="28">
        <f t="shared" si="3"/>
        <v>0</v>
      </c>
      <c r="P7" s="43">
        <v>0</v>
      </c>
      <c r="Q7" s="1">
        <v>0</v>
      </c>
      <c r="R7" s="1">
        <v>0</v>
      </c>
      <c r="S7" s="1">
        <v>0</v>
      </c>
    </row>
    <row r="8" spans="1:19" customFormat="1" x14ac:dyDescent="0.2">
      <c r="A8" s="1">
        <v>39070</v>
      </c>
      <c r="B8" s="2"/>
      <c r="C8" s="2"/>
      <c r="D8" s="2" t="s">
        <v>38</v>
      </c>
      <c r="E8" s="2" t="s">
        <v>51</v>
      </c>
      <c r="F8" s="15" t="s">
        <v>52</v>
      </c>
      <c r="G8" s="45">
        <f t="shared" si="0"/>
        <v>9</v>
      </c>
      <c r="H8" s="29">
        <v>3</v>
      </c>
      <c r="I8" s="30">
        <v>1</v>
      </c>
      <c r="J8" s="27">
        <f t="shared" si="1"/>
        <v>6</v>
      </c>
      <c r="K8" s="28">
        <f t="shared" si="2"/>
        <v>8</v>
      </c>
      <c r="L8" s="50">
        <v>1</v>
      </c>
      <c r="M8" s="1">
        <v>1</v>
      </c>
      <c r="N8" s="50">
        <v>5</v>
      </c>
      <c r="O8" s="28">
        <f t="shared" si="3"/>
        <v>8</v>
      </c>
      <c r="P8" s="43">
        <v>4</v>
      </c>
      <c r="Q8" s="1">
        <v>0</v>
      </c>
      <c r="R8" s="1">
        <v>8</v>
      </c>
      <c r="S8" s="1">
        <v>0</v>
      </c>
    </row>
    <row r="9" spans="1:19" customFormat="1" hidden="1" x14ac:dyDescent="0.2">
      <c r="A9" s="1">
        <v>39120</v>
      </c>
      <c r="B9" s="2"/>
      <c r="C9" s="2"/>
      <c r="D9" s="2" t="s">
        <v>38</v>
      </c>
      <c r="E9" s="2" t="s">
        <v>53</v>
      </c>
      <c r="F9" s="15" t="s">
        <v>54</v>
      </c>
      <c r="G9" s="45">
        <f t="shared" si="0"/>
        <v>0</v>
      </c>
      <c r="H9" s="29">
        <v>0</v>
      </c>
      <c r="I9" s="30">
        <v>0</v>
      </c>
      <c r="J9" s="27">
        <f t="shared" si="1"/>
        <v>0</v>
      </c>
      <c r="K9" s="28">
        <f t="shared" si="2"/>
        <v>0</v>
      </c>
      <c r="L9" s="50">
        <v>0</v>
      </c>
      <c r="M9" s="1">
        <v>0</v>
      </c>
      <c r="N9" s="50">
        <v>0</v>
      </c>
      <c r="O9" s="28">
        <f t="shared" si="3"/>
        <v>0</v>
      </c>
      <c r="P9" s="43">
        <v>0</v>
      </c>
      <c r="Q9" s="1">
        <v>0</v>
      </c>
      <c r="R9" s="1">
        <v>0</v>
      </c>
      <c r="S9" s="1">
        <v>0</v>
      </c>
    </row>
    <row r="10" spans="1:19" customFormat="1" x14ac:dyDescent="0.2">
      <c r="A10" s="1">
        <v>41510</v>
      </c>
      <c r="B10" s="2"/>
      <c r="C10" s="2"/>
      <c r="D10" s="2" t="s">
        <v>38</v>
      </c>
      <c r="E10" s="2" t="s">
        <v>55</v>
      </c>
      <c r="F10" s="15" t="s">
        <v>56</v>
      </c>
      <c r="G10" s="45">
        <f t="shared" si="0"/>
        <v>2</v>
      </c>
      <c r="H10" s="29">
        <v>2</v>
      </c>
      <c r="I10" s="30">
        <v>1</v>
      </c>
      <c r="J10" s="27">
        <f t="shared" si="1"/>
        <v>0</v>
      </c>
      <c r="K10" s="28">
        <f t="shared" si="2"/>
        <v>0</v>
      </c>
      <c r="L10" s="50">
        <v>0</v>
      </c>
      <c r="M10" s="1">
        <v>0</v>
      </c>
      <c r="N10" s="50">
        <v>0</v>
      </c>
      <c r="O10" s="28">
        <f t="shared" si="3"/>
        <v>0</v>
      </c>
      <c r="P10" s="43">
        <v>0</v>
      </c>
      <c r="Q10" s="1">
        <v>0</v>
      </c>
      <c r="R10" s="1">
        <v>0</v>
      </c>
      <c r="S10" s="1">
        <v>0</v>
      </c>
    </row>
    <row r="11" spans="1:19" customFormat="1" hidden="1" x14ac:dyDescent="0.2">
      <c r="A11" s="1">
        <v>41660</v>
      </c>
      <c r="B11" s="2"/>
      <c r="C11" s="2"/>
      <c r="D11" s="2" t="s">
        <v>1</v>
      </c>
      <c r="E11" s="2" t="s">
        <v>57</v>
      </c>
      <c r="F11" s="15" t="s">
        <v>58</v>
      </c>
      <c r="G11" s="45">
        <f t="shared" si="0"/>
        <v>0</v>
      </c>
      <c r="H11" s="29">
        <v>0</v>
      </c>
      <c r="I11" s="30">
        <v>0</v>
      </c>
      <c r="J11" s="27">
        <f t="shared" si="1"/>
        <v>0</v>
      </c>
      <c r="K11" s="28">
        <f t="shared" si="2"/>
        <v>0</v>
      </c>
      <c r="L11" s="50">
        <v>0</v>
      </c>
      <c r="M11" s="1">
        <v>0</v>
      </c>
      <c r="N11" s="50">
        <v>0</v>
      </c>
      <c r="O11" s="28">
        <f t="shared" si="3"/>
        <v>0</v>
      </c>
      <c r="P11" s="43">
        <v>0</v>
      </c>
      <c r="Q11" s="1">
        <v>0</v>
      </c>
      <c r="R11" s="1">
        <v>0</v>
      </c>
      <c r="S11" s="1">
        <v>0</v>
      </c>
    </row>
    <row r="12" spans="1:19" customFormat="1" x14ac:dyDescent="0.2">
      <c r="A12" s="1">
        <v>41760</v>
      </c>
      <c r="B12" s="2"/>
      <c r="C12" s="2"/>
      <c r="D12" s="2" t="s">
        <v>38</v>
      </c>
      <c r="E12" s="2" t="s">
        <v>59</v>
      </c>
      <c r="F12" s="15" t="s">
        <v>60</v>
      </c>
      <c r="G12" s="45">
        <f t="shared" si="0"/>
        <v>2</v>
      </c>
      <c r="H12" s="29">
        <v>0</v>
      </c>
      <c r="I12" s="30">
        <v>0</v>
      </c>
      <c r="J12" s="27">
        <f t="shared" si="1"/>
        <v>2</v>
      </c>
      <c r="K12" s="28">
        <f t="shared" si="2"/>
        <v>1</v>
      </c>
      <c r="L12" s="50">
        <v>0</v>
      </c>
      <c r="M12" s="1">
        <v>0</v>
      </c>
      <c r="N12" s="50">
        <v>2</v>
      </c>
      <c r="O12" s="28">
        <f t="shared" si="3"/>
        <v>1</v>
      </c>
      <c r="P12" s="43">
        <v>0</v>
      </c>
      <c r="Q12" s="1">
        <v>0</v>
      </c>
      <c r="R12" s="1">
        <v>1</v>
      </c>
      <c r="S12" s="1">
        <v>0</v>
      </c>
    </row>
    <row r="13" spans="1:19" hidden="1" x14ac:dyDescent="0.2">
      <c r="A13" s="1">
        <v>41780</v>
      </c>
      <c r="B13" s="2"/>
      <c r="C13" s="2"/>
      <c r="D13" s="2" t="s">
        <v>0</v>
      </c>
      <c r="E13" s="2" t="s">
        <v>61</v>
      </c>
      <c r="F13" s="15" t="s">
        <v>62</v>
      </c>
      <c r="G13" s="45">
        <f t="shared" si="0"/>
        <v>0</v>
      </c>
      <c r="H13" s="29">
        <v>0</v>
      </c>
      <c r="I13" s="30">
        <v>0</v>
      </c>
      <c r="J13" s="27">
        <f t="shared" si="1"/>
        <v>0</v>
      </c>
      <c r="K13" s="28">
        <f t="shared" si="2"/>
        <v>0</v>
      </c>
      <c r="L13" s="50">
        <v>0</v>
      </c>
      <c r="M13" s="1">
        <v>0</v>
      </c>
      <c r="N13" s="50">
        <v>0</v>
      </c>
      <c r="O13" s="28">
        <f t="shared" si="3"/>
        <v>0</v>
      </c>
      <c r="P13" s="43">
        <v>0</v>
      </c>
      <c r="Q13" s="1">
        <v>0</v>
      </c>
      <c r="R13" s="1">
        <v>0</v>
      </c>
      <c r="S13" s="1">
        <v>0</v>
      </c>
    </row>
    <row r="14" spans="1:19" customFormat="1" x14ac:dyDescent="0.2">
      <c r="A14" s="1">
        <v>67280</v>
      </c>
      <c r="B14" s="2"/>
      <c r="C14" s="2"/>
      <c r="D14" s="2" t="s">
        <v>38</v>
      </c>
      <c r="E14" s="2" t="s">
        <v>63</v>
      </c>
      <c r="F14" s="15" t="s">
        <v>64</v>
      </c>
      <c r="G14" s="45">
        <f t="shared" si="0"/>
        <v>9</v>
      </c>
      <c r="H14" s="29">
        <v>8</v>
      </c>
      <c r="I14" s="30">
        <v>4</v>
      </c>
      <c r="J14" s="27">
        <f t="shared" si="1"/>
        <v>1</v>
      </c>
      <c r="K14" s="28">
        <f t="shared" si="2"/>
        <v>5</v>
      </c>
      <c r="L14" s="50">
        <v>0</v>
      </c>
      <c r="M14" s="1">
        <v>0</v>
      </c>
      <c r="N14" s="50">
        <v>1</v>
      </c>
      <c r="O14" s="28">
        <f t="shared" si="3"/>
        <v>5</v>
      </c>
      <c r="P14" s="43">
        <v>0</v>
      </c>
      <c r="Q14" s="1">
        <v>0</v>
      </c>
      <c r="R14" s="1">
        <v>5</v>
      </c>
      <c r="S14" s="1">
        <v>0</v>
      </c>
    </row>
    <row r="15" spans="1:19" hidden="1" x14ac:dyDescent="0.2">
      <c r="A15" s="1">
        <v>67310</v>
      </c>
      <c r="B15" s="2"/>
      <c r="C15" s="2"/>
      <c r="D15" s="2" t="s">
        <v>0</v>
      </c>
      <c r="E15" s="2" t="s">
        <v>65</v>
      </c>
      <c r="F15" s="15" t="s">
        <v>66</v>
      </c>
      <c r="G15" s="45">
        <f t="shared" si="0"/>
        <v>0</v>
      </c>
      <c r="H15" s="29">
        <v>0</v>
      </c>
      <c r="I15" s="30">
        <v>0</v>
      </c>
      <c r="J15" s="27">
        <f t="shared" si="1"/>
        <v>0</v>
      </c>
      <c r="K15" s="28">
        <f t="shared" si="2"/>
        <v>0</v>
      </c>
      <c r="L15" s="50">
        <v>0</v>
      </c>
      <c r="M15" s="1">
        <v>0</v>
      </c>
      <c r="N15" s="50">
        <v>0</v>
      </c>
      <c r="O15" s="28">
        <f t="shared" si="3"/>
        <v>0</v>
      </c>
      <c r="P15" s="43">
        <v>0</v>
      </c>
      <c r="Q15" s="1">
        <v>0</v>
      </c>
      <c r="R15" s="1">
        <v>0</v>
      </c>
      <c r="S15" s="1">
        <v>0</v>
      </c>
    </row>
    <row r="16" spans="1:19" customFormat="1" x14ac:dyDescent="0.2">
      <c r="A16" s="1">
        <v>67380</v>
      </c>
      <c r="B16" s="2"/>
      <c r="C16" s="2"/>
      <c r="D16" s="2" t="s">
        <v>0</v>
      </c>
      <c r="E16" s="2" t="s">
        <v>67</v>
      </c>
      <c r="F16" s="15" t="s">
        <v>68</v>
      </c>
      <c r="G16" s="45">
        <f t="shared" si="0"/>
        <v>1</v>
      </c>
      <c r="H16" s="29">
        <v>1</v>
      </c>
      <c r="I16" s="30">
        <v>1</v>
      </c>
      <c r="J16" s="27">
        <f t="shared" si="1"/>
        <v>0</v>
      </c>
      <c r="K16" s="28">
        <f t="shared" si="2"/>
        <v>0</v>
      </c>
      <c r="L16" s="50">
        <v>0</v>
      </c>
      <c r="M16" s="1">
        <v>0</v>
      </c>
      <c r="N16" s="50">
        <v>0</v>
      </c>
      <c r="O16" s="28">
        <f t="shared" si="3"/>
        <v>0</v>
      </c>
      <c r="P16" s="43">
        <v>0</v>
      </c>
      <c r="Q16" s="1">
        <v>0</v>
      </c>
      <c r="R16" s="1">
        <v>0</v>
      </c>
      <c r="S16" s="1">
        <v>0</v>
      </c>
    </row>
    <row r="17" spans="1:19" customFormat="1" hidden="1" x14ac:dyDescent="0.2">
      <c r="A17" s="1">
        <v>67410</v>
      </c>
      <c r="B17" s="2"/>
      <c r="C17" s="2"/>
      <c r="D17" s="2" t="s">
        <v>69</v>
      </c>
      <c r="E17" s="2" t="s">
        <v>70</v>
      </c>
      <c r="F17" s="15" t="s">
        <v>71</v>
      </c>
      <c r="G17" s="45">
        <f t="shared" si="0"/>
        <v>0</v>
      </c>
      <c r="H17" s="29">
        <v>0</v>
      </c>
      <c r="I17" s="30">
        <v>0</v>
      </c>
      <c r="J17" s="27">
        <f t="shared" si="1"/>
        <v>0</v>
      </c>
      <c r="K17" s="28">
        <f t="shared" si="2"/>
        <v>0</v>
      </c>
      <c r="L17" s="50">
        <v>0</v>
      </c>
      <c r="M17" s="1">
        <v>0</v>
      </c>
      <c r="N17" s="50">
        <v>0</v>
      </c>
      <c r="O17" s="28">
        <f t="shared" si="3"/>
        <v>0</v>
      </c>
      <c r="P17" s="43">
        <v>0</v>
      </c>
      <c r="Q17" s="1">
        <v>0</v>
      </c>
      <c r="R17" s="1">
        <v>0</v>
      </c>
      <c r="S17" s="1">
        <v>0</v>
      </c>
    </row>
    <row r="18" spans="1:19" customFormat="1" x14ac:dyDescent="0.2">
      <c r="A18" s="1">
        <v>67430</v>
      </c>
      <c r="B18" s="2"/>
      <c r="C18" s="2"/>
      <c r="D18" s="2" t="s">
        <v>38</v>
      </c>
      <c r="E18" s="2" t="s">
        <v>72</v>
      </c>
      <c r="F18" s="15" t="s">
        <v>73</v>
      </c>
      <c r="G18" s="45">
        <f t="shared" si="0"/>
        <v>10</v>
      </c>
      <c r="H18" s="29">
        <v>3</v>
      </c>
      <c r="I18" s="30">
        <v>2</v>
      </c>
      <c r="J18" s="27">
        <f t="shared" si="1"/>
        <v>7</v>
      </c>
      <c r="K18" s="28">
        <f t="shared" si="2"/>
        <v>40</v>
      </c>
      <c r="L18" s="50">
        <v>0</v>
      </c>
      <c r="M18" s="1">
        <v>0</v>
      </c>
      <c r="N18" s="50">
        <v>7</v>
      </c>
      <c r="O18" s="28">
        <f t="shared" si="3"/>
        <v>40</v>
      </c>
      <c r="P18" s="43">
        <v>40</v>
      </c>
      <c r="Q18" s="1">
        <v>8</v>
      </c>
      <c r="R18" s="1">
        <v>6</v>
      </c>
      <c r="S18" s="1">
        <v>0</v>
      </c>
    </row>
    <row r="19" spans="1:19" customFormat="1" x14ac:dyDescent="0.2">
      <c r="A19" s="1">
        <v>67440</v>
      </c>
      <c r="B19" s="2"/>
      <c r="C19" s="2"/>
      <c r="D19" s="2" t="s">
        <v>0</v>
      </c>
      <c r="E19" s="2" t="s">
        <v>74</v>
      </c>
      <c r="F19" s="15" t="s">
        <v>75</v>
      </c>
      <c r="G19" s="45">
        <f t="shared" si="0"/>
        <v>2</v>
      </c>
      <c r="H19" s="29">
        <v>2</v>
      </c>
      <c r="I19" s="30">
        <v>6</v>
      </c>
      <c r="J19" s="27">
        <f t="shared" si="1"/>
        <v>0</v>
      </c>
      <c r="K19" s="28">
        <f t="shared" si="2"/>
        <v>0</v>
      </c>
      <c r="L19" s="50">
        <v>0</v>
      </c>
      <c r="M19" s="1">
        <v>0</v>
      </c>
      <c r="N19" s="50">
        <v>0</v>
      </c>
      <c r="O19" s="28">
        <f t="shared" si="3"/>
        <v>0</v>
      </c>
      <c r="P19" s="43">
        <v>0</v>
      </c>
      <c r="Q19" s="1">
        <v>0</v>
      </c>
      <c r="R19" s="1">
        <v>0</v>
      </c>
      <c r="S19" s="1">
        <v>0</v>
      </c>
    </row>
    <row r="20" spans="1:19" x14ac:dyDescent="0.2">
      <c r="A20" s="1">
        <v>67490</v>
      </c>
      <c r="B20" s="2"/>
      <c r="C20" s="2"/>
      <c r="D20" s="93" t="s">
        <v>76</v>
      </c>
      <c r="E20" s="2" t="s">
        <v>77</v>
      </c>
      <c r="F20" s="15" t="s">
        <v>78</v>
      </c>
      <c r="G20" s="45">
        <f t="shared" si="0"/>
        <v>5</v>
      </c>
      <c r="H20" s="29">
        <v>5</v>
      </c>
      <c r="I20" s="30">
        <v>3</v>
      </c>
      <c r="J20" s="27">
        <f t="shared" si="1"/>
        <v>0</v>
      </c>
      <c r="K20" s="28">
        <f t="shared" si="2"/>
        <v>0</v>
      </c>
      <c r="L20" s="50">
        <v>0</v>
      </c>
      <c r="M20" s="1">
        <v>0</v>
      </c>
      <c r="N20" s="50">
        <v>0</v>
      </c>
      <c r="O20" s="28">
        <f t="shared" si="3"/>
        <v>0</v>
      </c>
      <c r="P20" s="43">
        <v>0</v>
      </c>
      <c r="Q20" s="1">
        <v>0</v>
      </c>
      <c r="R20" s="1">
        <v>0</v>
      </c>
      <c r="S20" s="1">
        <v>0</v>
      </c>
    </row>
    <row r="21" spans="1:19" customFormat="1" x14ac:dyDescent="0.2">
      <c r="A21" s="1">
        <v>67520</v>
      </c>
      <c r="B21" s="2"/>
      <c r="C21" s="2"/>
      <c r="D21" s="2" t="s">
        <v>38</v>
      </c>
      <c r="E21" s="2" t="s">
        <v>79</v>
      </c>
      <c r="F21" s="15" t="s">
        <v>80</v>
      </c>
      <c r="G21" s="45">
        <f t="shared" si="0"/>
        <v>5</v>
      </c>
      <c r="H21" s="29">
        <v>2</v>
      </c>
      <c r="I21" s="30">
        <v>1</v>
      </c>
      <c r="J21" s="27">
        <f t="shared" si="1"/>
        <v>3</v>
      </c>
      <c r="K21" s="28">
        <f t="shared" si="2"/>
        <v>1</v>
      </c>
      <c r="L21" s="50">
        <v>0</v>
      </c>
      <c r="M21" s="1">
        <v>0</v>
      </c>
      <c r="N21" s="50">
        <v>3</v>
      </c>
      <c r="O21" s="28">
        <f t="shared" si="3"/>
        <v>1</v>
      </c>
      <c r="P21" s="43">
        <v>0</v>
      </c>
      <c r="Q21" s="1">
        <v>1</v>
      </c>
      <c r="R21" s="1">
        <v>0</v>
      </c>
      <c r="S21" s="1">
        <v>1</v>
      </c>
    </row>
    <row r="22" spans="1:19" customFormat="1" x14ac:dyDescent="0.2">
      <c r="A22" s="1">
        <v>67550</v>
      </c>
      <c r="B22" s="2"/>
      <c r="C22" s="2"/>
      <c r="D22" s="2" t="s">
        <v>38</v>
      </c>
      <c r="E22" s="2" t="s">
        <v>81</v>
      </c>
      <c r="F22" s="15" t="s">
        <v>82</v>
      </c>
      <c r="G22" s="45">
        <f t="shared" si="0"/>
        <v>10</v>
      </c>
      <c r="H22" s="29">
        <v>1</v>
      </c>
      <c r="I22" s="30">
        <v>1</v>
      </c>
      <c r="J22" s="27">
        <f t="shared" si="1"/>
        <v>9</v>
      </c>
      <c r="K22" s="28">
        <f t="shared" si="2"/>
        <v>1</v>
      </c>
      <c r="L22" s="50">
        <v>4</v>
      </c>
      <c r="M22" s="1">
        <v>1</v>
      </c>
      <c r="N22" s="50">
        <v>5</v>
      </c>
      <c r="O22" s="28">
        <f t="shared" si="3"/>
        <v>1</v>
      </c>
      <c r="P22" s="43">
        <v>1</v>
      </c>
      <c r="Q22" s="1">
        <v>1</v>
      </c>
      <c r="R22" s="1">
        <v>1</v>
      </c>
      <c r="S22" s="1">
        <v>0</v>
      </c>
    </row>
    <row r="23" spans="1:19" customFormat="1" x14ac:dyDescent="0.2">
      <c r="A23" s="1">
        <v>67630</v>
      </c>
      <c r="B23" s="2"/>
      <c r="C23" s="2"/>
      <c r="D23" s="2" t="s">
        <v>38</v>
      </c>
      <c r="E23" s="2" t="s">
        <v>83</v>
      </c>
      <c r="F23" s="15" t="s">
        <v>84</v>
      </c>
      <c r="G23" s="45">
        <f t="shared" si="0"/>
        <v>4</v>
      </c>
      <c r="H23" s="29">
        <v>1</v>
      </c>
      <c r="I23" s="30">
        <v>1</v>
      </c>
      <c r="J23" s="27">
        <f t="shared" si="1"/>
        <v>3</v>
      </c>
      <c r="K23" s="28">
        <f t="shared" si="2"/>
        <v>1</v>
      </c>
      <c r="L23" s="50">
        <v>0</v>
      </c>
      <c r="M23" s="1">
        <v>0</v>
      </c>
      <c r="N23" s="50">
        <v>3</v>
      </c>
      <c r="O23" s="28">
        <f t="shared" si="3"/>
        <v>1</v>
      </c>
      <c r="P23" s="43">
        <v>1</v>
      </c>
      <c r="Q23" s="1">
        <v>0</v>
      </c>
      <c r="R23" s="1">
        <v>1</v>
      </c>
      <c r="S23" s="1">
        <v>0</v>
      </c>
    </row>
    <row r="24" spans="1:19" customFormat="1" x14ac:dyDescent="0.2">
      <c r="A24" s="1">
        <v>67670</v>
      </c>
      <c r="B24" s="2"/>
      <c r="C24" s="2"/>
      <c r="D24" s="2" t="s">
        <v>38</v>
      </c>
      <c r="E24" s="2" t="s">
        <v>85</v>
      </c>
      <c r="F24" s="15" t="s">
        <v>86</v>
      </c>
      <c r="G24" s="45">
        <f t="shared" si="0"/>
        <v>1</v>
      </c>
      <c r="H24" s="29">
        <v>1</v>
      </c>
      <c r="I24" s="30">
        <v>1</v>
      </c>
      <c r="J24" s="27">
        <f t="shared" si="1"/>
        <v>0</v>
      </c>
      <c r="K24" s="28">
        <f t="shared" si="2"/>
        <v>0</v>
      </c>
      <c r="L24" s="50">
        <v>0</v>
      </c>
      <c r="M24" s="1">
        <v>0</v>
      </c>
      <c r="N24" s="50">
        <v>0</v>
      </c>
      <c r="O24" s="28">
        <f t="shared" si="3"/>
        <v>0</v>
      </c>
      <c r="P24" s="43">
        <v>0</v>
      </c>
      <c r="Q24" s="1">
        <v>0</v>
      </c>
      <c r="R24" s="1">
        <v>0</v>
      </c>
      <c r="S24" s="1">
        <v>0</v>
      </c>
    </row>
    <row r="25" spans="1:19" customFormat="1" x14ac:dyDescent="0.2">
      <c r="A25" s="1">
        <v>67690</v>
      </c>
      <c r="B25" s="2"/>
      <c r="C25" s="2"/>
      <c r="D25" s="2" t="s">
        <v>38</v>
      </c>
      <c r="E25" s="2" t="s">
        <v>87</v>
      </c>
      <c r="F25" s="15" t="s">
        <v>88</v>
      </c>
      <c r="G25" s="45">
        <f t="shared" si="0"/>
        <v>5</v>
      </c>
      <c r="H25" s="29">
        <v>5</v>
      </c>
      <c r="I25" s="30">
        <v>1</v>
      </c>
      <c r="J25" s="27">
        <f t="shared" si="1"/>
        <v>0</v>
      </c>
      <c r="K25" s="28">
        <f t="shared" si="2"/>
        <v>0</v>
      </c>
      <c r="L25" s="50">
        <v>0</v>
      </c>
      <c r="M25" s="1">
        <v>0</v>
      </c>
      <c r="N25" s="50">
        <v>0</v>
      </c>
      <c r="O25" s="28">
        <f t="shared" si="3"/>
        <v>0</v>
      </c>
      <c r="P25" s="43">
        <v>0</v>
      </c>
      <c r="Q25" s="1">
        <v>0</v>
      </c>
      <c r="R25" s="1">
        <v>0</v>
      </c>
      <c r="S25" s="1">
        <v>0</v>
      </c>
    </row>
    <row r="26" spans="1:19" customFormat="1" hidden="1" x14ac:dyDescent="0.2">
      <c r="A26" s="1">
        <v>67710</v>
      </c>
      <c r="B26" s="2"/>
      <c r="C26" s="2"/>
      <c r="D26" s="2" t="s">
        <v>69</v>
      </c>
      <c r="E26" s="2" t="s">
        <v>89</v>
      </c>
      <c r="F26" s="15" t="s">
        <v>90</v>
      </c>
      <c r="G26" s="45">
        <f t="shared" si="0"/>
        <v>0</v>
      </c>
      <c r="H26" s="29">
        <v>0</v>
      </c>
      <c r="I26" s="30">
        <v>0</v>
      </c>
      <c r="J26" s="27">
        <f t="shared" si="1"/>
        <v>0</v>
      </c>
      <c r="K26" s="28">
        <f t="shared" si="2"/>
        <v>0</v>
      </c>
      <c r="L26" s="50">
        <v>0</v>
      </c>
      <c r="M26" s="1">
        <v>0</v>
      </c>
      <c r="N26" s="50">
        <v>0</v>
      </c>
      <c r="O26" s="28">
        <f t="shared" si="3"/>
        <v>0</v>
      </c>
      <c r="P26" s="43">
        <v>0</v>
      </c>
      <c r="Q26" s="1">
        <v>0</v>
      </c>
      <c r="R26" s="1">
        <v>0</v>
      </c>
      <c r="S26" s="1">
        <v>0</v>
      </c>
    </row>
    <row r="27" spans="1:19" customFormat="1" hidden="1" x14ac:dyDescent="0.2">
      <c r="A27" s="1">
        <v>67730</v>
      </c>
      <c r="B27" s="2"/>
      <c r="C27" s="2"/>
      <c r="D27" s="93" t="s">
        <v>91</v>
      </c>
      <c r="E27" s="2" t="s">
        <v>92</v>
      </c>
      <c r="F27" s="15" t="s">
        <v>93</v>
      </c>
      <c r="G27" s="45">
        <f t="shared" si="0"/>
        <v>0</v>
      </c>
      <c r="H27" s="29">
        <v>0</v>
      </c>
      <c r="I27" s="30">
        <v>0</v>
      </c>
      <c r="J27" s="27">
        <f t="shared" si="1"/>
        <v>0</v>
      </c>
      <c r="K27" s="28">
        <f t="shared" si="2"/>
        <v>0</v>
      </c>
      <c r="L27" s="50">
        <v>0</v>
      </c>
      <c r="M27" s="1">
        <v>0</v>
      </c>
      <c r="N27" s="50">
        <v>0</v>
      </c>
      <c r="O27" s="28">
        <f t="shared" si="3"/>
        <v>0</v>
      </c>
      <c r="P27" s="43">
        <v>0</v>
      </c>
      <c r="Q27" s="1">
        <v>0</v>
      </c>
      <c r="R27" s="1">
        <v>0</v>
      </c>
      <c r="S27" s="1">
        <v>0</v>
      </c>
    </row>
    <row r="28" spans="1:19" hidden="1" x14ac:dyDescent="0.2">
      <c r="A28" s="1">
        <v>67770</v>
      </c>
      <c r="B28" s="2"/>
      <c r="C28" s="2"/>
      <c r="D28" s="93" t="s">
        <v>76</v>
      </c>
      <c r="E28" s="2" t="s">
        <v>94</v>
      </c>
      <c r="F28" s="15" t="s">
        <v>95</v>
      </c>
      <c r="G28" s="45">
        <f t="shared" si="0"/>
        <v>0</v>
      </c>
      <c r="H28" s="29">
        <v>0</v>
      </c>
      <c r="I28" s="30">
        <v>0</v>
      </c>
      <c r="J28" s="27">
        <f t="shared" si="1"/>
        <v>0</v>
      </c>
      <c r="K28" s="28">
        <f t="shared" si="2"/>
        <v>0</v>
      </c>
      <c r="L28" s="50">
        <v>0</v>
      </c>
      <c r="M28" s="1">
        <v>0</v>
      </c>
      <c r="N28" s="50">
        <v>0</v>
      </c>
      <c r="O28" s="28">
        <f t="shared" si="3"/>
        <v>0</v>
      </c>
      <c r="P28" s="43">
        <v>0</v>
      </c>
      <c r="Q28" s="1">
        <v>0</v>
      </c>
      <c r="R28" s="1">
        <v>0</v>
      </c>
      <c r="S28" s="1">
        <v>0</v>
      </c>
    </row>
    <row r="29" spans="1:19" customFormat="1" hidden="1" x14ac:dyDescent="0.2">
      <c r="A29" s="1">
        <v>67780</v>
      </c>
      <c r="B29" s="2"/>
      <c r="C29" s="2"/>
      <c r="D29" s="93" t="s">
        <v>96</v>
      </c>
      <c r="E29" s="2" t="s">
        <v>97</v>
      </c>
      <c r="F29" s="15" t="s">
        <v>98</v>
      </c>
      <c r="G29" s="45">
        <f t="shared" si="0"/>
        <v>0</v>
      </c>
      <c r="H29" s="29">
        <v>0</v>
      </c>
      <c r="I29" s="30">
        <v>0</v>
      </c>
      <c r="J29" s="27">
        <f t="shared" si="1"/>
        <v>0</v>
      </c>
      <c r="K29" s="28">
        <f t="shared" si="2"/>
        <v>0</v>
      </c>
      <c r="L29" s="50">
        <v>0</v>
      </c>
      <c r="M29" s="1">
        <v>0</v>
      </c>
      <c r="N29" s="50">
        <v>0</v>
      </c>
      <c r="O29" s="28">
        <f t="shared" si="3"/>
        <v>0</v>
      </c>
      <c r="P29" s="43">
        <v>0</v>
      </c>
      <c r="Q29" s="1">
        <v>0</v>
      </c>
      <c r="R29" s="1">
        <v>0</v>
      </c>
      <c r="S29" s="1">
        <v>0</v>
      </c>
    </row>
    <row r="30" spans="1:19" hidden="1" x14ac:dyDescent="0.2">
      <c r="A30" s="1">
        <v>67800</v>
      </c>
      <c r="B30" s="2"/>
      <c r="C30" s="2"/>
      <c r="D30" s="93" t="s">
        <v>91</v>
      </c>
      <c r="E30" s="2" t="s">
        <v>99</v>
      </c>
      <c r="F30" s="15" t="s">
        <v>100</v>
      </c>
      <c r="G30" s="45">
        <f t="shared" si="0"/>
        <v>0</v>
      </c>
      <c r="H30" s="29">
        <v>0</v>
      </c>
      <c r="I30" s="30">
        <v>0</v>
      </c>
      <c r="J30" s="27">
        <f t="shared" si="1"/>
        <v>0</v>
      </c>
      <c r="K30" s="28">
        <f t="shared" si="2"/>
        <v>0</v>
      </c>
      <c r="L30" s="50">
        <v>0</v>
      </c>
      <c r="M30" s="1">
        <v>0</v>
      </c>
      <c r="N30" s="50">
        <v>0</v>
      </c>
      <c r="O30" s="28">
        <f t="shared" si="3"/>
        <v>0</v>
      </c>
      <c r="P30" s="43">
        <v>0</v>
      </c>
      <c r="Q30" s="1">
        <v>0</v>
      </c>
      <c r="R30" s="1">
        <v>0</v>
      </c>
      <c r="S30" s="1">
        <v>0</v>
      </c>
    </row>
    <row r="31" spans="1:19" customFormat="1" hidden="1" x14ac:dyDescent="0.2">
      <c r="A31" s="1">
        <v>67840</v>
      </c>
      <c r="B31" s="2"/>
      <c r="C31" s="2"/>
      <c r="D31" s="2" t="s">
        <v>0</v>
      </c>
      <c r="E31" s="2" t="s">
        <v>101</v>
      </c>
      <c r="F31" s="15" t="s">
        <v>102</v>
      </c>
      <c r="G31" s="45">
        <f t="shared" si="0"/>
        <v>0</v>
      </c>
      <c r="H31" s="29">
        <v>0</v>
      </c>
      <c r="I31" s="30">
        <v>0</v>
      </c>
      <c r="J31" s="27">
        <f t="shared" si="1"/>
        <v>0</v>
      </c>
      <c r="K31" s="28">
        <f t="shared" si="2"/>
        <v>0</v>
      </c>
      <c r="L31" s="50">
        <v>0</v>
      </c>
      <c r="M31" s="1">
        <v>0</v>
      </c>
      <c r="N31" s="50">
        <v>0</v>
      </c>
      <c r="O31" s="28">
        <f t="shared" si="3"/>
        <v>0</v>
      </c>
      <c r="P31" s="43">
        <v>0</v>
      </c>
      <c r="Q31" s="1">
        <v>0</v>
      </c>
      <c r="R31" s="1">
        <v>0</v>
      </c>
      <c r="S31" s="1">
        <v>0</v>
      </c>
    </row>
    <row r="32" spans="1:19" customFormat="1" x14ac:dyDescent="0.2">
      <c r="A32" s="1">
        <v>67880</v>
      </c>
      <c r="B32" s="2"/>
      <c r="C32" s="2"/>
      <c r="D32" s="2" t="s">
        <v>38</v>
      </c>
      <c r="E32" s="2" t="s">
        <v>103</v>
      </c>
      <c r="F32" s="15" t="s">
        <v>104</v>
      </c>
      <c r="G32" s="45">
        <f t="shared" si="0"/>
        <v>3</v>
      </c>
      <c r="H32" s="29">
        <v>3</v>
      </c>
      <c r="I32" s="30">
        <v>1</v>
      </c>
      <c r="J32" s="27">
        <f t="shared" si="1"/>
        <v>0</v>
      </c>
      <c r="K32" s="28">
        <f t="shared" si="2"/>
        <v>0</v>
      </c>
      <c r="L32" s="50">
        <v>0</v>
      </c>
      <c r="M32" s="1">
        <v>0</v>
      </c>
      <c r="N32" s="50">
        <v>0</v>
      </c>
      <c r="O32" s="28">
        <f t="shared" si="3"/>
        <v>0</v>
      </c>
      <c r="P32" s="43">
        <v>0</v>
      </c>
      <c r="Q32" s="1">
        <v>0</v>
      </c>
      <c r="R32" s="1">
        <v>0</v>
      </c>
      <c r="S32" s="1">
        <v>0</v>
      </c>
    </row>
    <row r="33" spans="1:19" customFormat="1" hidden="1" x14ac:dyDescent="0.2">
      <c r="A33" s="1">
        <v>67930</v>
      </c>
      <c r="B33" s="2" t="s">
        <v>105</v>
      </c>
      <c r="C33" s="2" t="s">
        <v>105</v>
      </c>
      <c r="D33" s="2" t="s">
        <v>106</v>
      </c>
      <c r="E33" s="2" t="s">
        <v>107</v>
      </c>
      <c r="F33" s="15" t="s">
        <v>108</v>
      </c>
      <c r="G33" s="45">
        <f t="shared" si="0"/>
        <v>0</v>
      </c>
      <c r="H33" s="29">
        <v>0</v>
      </c>
      <c r="I33" s="30">
        <v>0</v>
      </c>
      <c r="J33" s="27">
        <f t="shared" si="1"/>
        <v>0</v>
      </c>
      <c r="K33" s="28">
        <f t="shared" si="2"/>
        <v>0</v>
      </c>
      <c r="L33" s="50">
        <v>0</v>
      </c>
      <c r="M33" s="1">
        <v>0</v>
      </c>
      <c r="N33" s="50">
        <v>0</v>
      </c>
      <c r="O33" s="28">
        <f t="shared" si="3"/>
        <v>0</v>
      </c>
      <c r="P33" s="43">
        <v>0</v>
      </c>
      <c r="Q33" s="1">
        <v>0</v>
      </c>
      <c r="R33" s="1">
        <v>0</v>
      </c>
      <c r="S33" s="1">
        <v>0</v>
      </c>
    </row>
    <row r="34" spans="1:19" customFormat="1" x14ac:dyDescent="0.2">
      <c r="A34" s="1">
        <v>67940</v>
      </c>
      <c r="B34" s="2"/>
      <c r="C34" s="2"/>
      <c r="D34" s="2" t="s">
        <v>38</v>
      </c>
      <c r="E34" s="2" t="s">
        <v>109</v>
      </c>
      <c r="F34" s="15" t="s">
        <v>110</v>
      </c>
      <c r="G34" s="45">
        <f t="shared" si="0"/>
        <v>5</v>
      </c>
      <c r="H34" s="29">
        <v>4</v>
      </c>
      <c r="I34" s="30">
        <v>3</v>
      </c>
      <c r="J34" s="27">
        <f t="shared" si="1"/>
        <v>1</v>
      </c>
      <c r="K34" s="28">
        <f t="shared" si="2"/>
        <v>1</v>
      </c>
      <c r="L34" s="50">
        <v>0</v>
      </c>
      <c r="M34" s="1">
        <v>0</v>
      </c>
      <c r="N34" s="50">
        <v>1</v>
      </c>
      <c r="O34" s="28">
        <f t="shared" si="3"/>
        <v>1</v>
      </c>
      <c r="P34" s="43">
        <v>0</v>
      </c>
      <c r="Q34" s="1">
        <v>0</v>
      </c>
      <c r="R34" s="1">
        <v>1</v>
      </c>
      <c r="S34" s="1">
        <v>0</v>
      </c>
    </row>
    <row r="35" spans="1:19" customFormat="1" hidden="1" x14ac:dyDescent="0.2">
      <c r="A35" s="1">
        <v>67950</v>
      </c>
      <c r="B35" s="2" t="s">
        <v>45</v>
      </c>
      <c r="C35" s="2" t="s">
        <v>45</v>
      </c>
      <c r="D35" s="2"/>
      <c r="E35" s="2" t="s">
        <v>111</v>
      </c>
      <c r="F35" s="15"/>
      <c r="G35" s="45">
        <f t="shared" si="0"/>
        <v>0</v>
      </c>
      <c r="H35" s="29">
        <v>0</v>
      </c>
      <c r="I35" s="30">
        <v>0</v>
      </c>
      <c r="J35" s="27">
        <f t="shared" si="1"/>
        <v>0</v>
      </c>
      <c r="K35" s="28">
        <f t="shared" si="2"/>
        <v>0</v>
      </c>
      <c r="L35" s="50">
        <v>0</v>
      </c>
      <c r="M35" s="1">
        <v>0</v>
      </c>
      <c r="N35" s="50">
        <v>0</v>
      </c>
      <c r="O35" s="28">
        <f t="shared" si="3"/>
        <v>0</v>
      </c>
      <c r="P35" s="43">
        <v>0</v>
      </c>
      <c r="Q35" s="1">
        <v>0</v>
      </c>
      <c r="R35" s="1">
        <v>0</v>
      </c>
      <c r="S35" s="1">
        <v>0</v>
      </c>
    </row>
    <row r="36" spans="1:19" x14ac:dyDescent="0.2">
      <c r="A36" s="1">
        <v>68050</v>
      </c>
      <c r="B36" s="2"/>
      <c r="C36" s="2"/>
      <c r="D36" s="93" t="s">
        <v>91</v>
      </c>
      <c r="E36" s="2" t="s">
        <v>112</v>
      </c>
      <c r="F36" s="15" t="s">
        <v>113</v>
      </c>
      <c r="G36" s="45">
        <f t="shared" si="0"/>
        <v>1</v>
      </c>
      <c r="H36" s="29">
        <v>0</v>
      </c>
      <c r="I36" s="30">
        <v>0</v>
      </c>
      <c r="J36" s="27">
        <f t="shared" si="1"/>
        <v>1</v>
      </c>
      <c r="K36" s="28">
        <f t="shared" si="2"/>
        <v>1</v>
      </c>
      <c r="L36" s="50">
        <v>0</v>
      </c>
      <c r="M36" s="1">
        <v>0</v>
      </c>
      <c r="N36" s="50">
        <v>1</v>
      </c>
      <c r="O36" s="28">
        <f t="shared" si="3"/>
        <v>1</v>
      </c>
      <c r="P36" s="43">
        <v>0</v>
      </c>
      <c r="Q36" s="1">
        <v>0</v>
      </c>
      <c r="R36" s="1">
        <v>1</v>
      </c>
      <c r="S36" s="1">
        <v>0</v>
      </c>
    </row>
    <row r="37" spans="1:19" customFormat="1" hidden="1" x14ac:dyDescent="0.2">
      <c r="A37" s="1">
        <v>68060</v>
      </c>
      <c r="B37" s="2"/>
      <c r="C37" s="2"/>
      <c r="D37" s="2" t="s">
        <v>114</v>
      </c>
      <c r="E37" s="2" t="s">
        <v>115</v>
      </c>
      <c r="F37" s="15" t="s">
        <v>116</v>
      </c>
      <c r="G37" s="45">
        <f t="shared" si="0"/>
        <v>0</v>
      </c>
      <c r="H37" s="29">
        <v>0</v>
      </c>
      <c r="I37" s="30">
        <v>0</v>
      </c>
      <c r="J37" s="27">
        <f t="shared" si="1"/>
        <v>0</v>
      </c>
      <c r="K37" s="28">
        <f t="shared" si="2"/>
        <v>0</v>
      </c>
      <c r="L37" s="50">
        <v>0</v>
      </c>
      <c r="M37" s="1">
        <v>0</v>
      </c>
      <c r="N37" s="50">
        <v>0</v>
      </c>
      <c r="O37" s="28">
        <f t="shared" si="3"/>
        <v>0</v>
      </c>
      <c r="P37" s="43">
        <v>0</v>
      </c>
      <c r="Q37" s="1">
        <v>0</v>
      </c>
      <c r="R37" s="1">
        <v>0</v>
      </c>
      <c r="S37" s="1">
        <v>0</v>
      </c>
    </row>
    <row r="38" spans="1:19" customFormat="1" x14ac:dyDescent="0.2">
      <c r="A38" s="1">
        <v>68190</v>
      </c>
      <c r="B38" s="2"/>
      <c r="C38" s="2"/>
      <c r="D38" s="2" t="s">
        <v>38</v>
      </c>
      <c r="E38" s="2" t="s">
        <v>117</v>
      </c>
      <c r="F38" s="15" t="s">
        <v>118</v>
      </c>
      <c r="G38" s="45">
        <f t="shared" si="0"/>
        <v>10</v>
      </c>
      <c r="H38" s="29">
        <v>9</v>
      </c>
      <c r="I38" s="30">
        <v>1</v>
      </c>
      <c r="J38" s="27">
        <f t="shared" si="1"/>
        <v>1</v>
      </c>
      <c r="K38" s="28">
        <f t="shared" si="2"/>
        <v>1</v>
      </c>
      <c r="L38" s="50">
        <v>0</v>
      </c>
      <c r="M38" s="1">
        <v>0</v>
      </c>
      <c r="N38" s="50">
        <v>1</v>
      </c>
      <c r="O38" s="28">
        <f t="shared" si="3"/>
        <v>1</v>
      </c>
      <c r="P38" s="43">
        <v>1</v>
      </c>
      <c r="Q38" s="1">
        <v>0</v>
      </c>
      <c r="R38" s="1">
        <v>0</v>
      </c>
      <c r="S38" s="1">
        <v>0</v>
      </c>
    </row>
    <row r="39" spans="1:19" customFormat="1" x14ac:dyDescent="0.2">
      <c r="A39" s="1">
        <v>68220</v>
      </c>
      <c r="B39" s="2"/>
      <c r="C39" s="2"/>
      <c r="D39" s="2" t="s">
        <v>38</v>
      </c>
      <c r="E39" s="2" t="s">
        <v>119</v>
      </c>
      <c r="F39" s="15" t="s">
        <v>120</v>
      </c>
      <c r="G39" s="45">
        <f t="shared" si="0"/>
        <v>2</v>
      </c>
      <c r="H39" s="29">
        <v>1</v>
      </c>
      <c r="I39" s="30">
        <v>1</v>
      </c>
      <c r="J39" s="27">
        <f t="shared" si="1"/>
        <v>1</v>
      </c>
      <c r="K39" s="28">
        <f t="shared" si="2"/>
        <v>1</v>
      </c>
      <c r="L39" s="50">
        <v>1</v>
      </c>
      <c r="M39" s="1">
        <v>1</v>
      </c>
      <c r="N39" s="50">
        <v>0</v>
      </c>
      <c r="O39" s="28">
        <f t="shared" si="3"/>
        <v>0</v>
      </c>
      <c r="P39" s="43">
        <v>0</v>
      </c>
      <c r="Q39" s="1">
        <v>0</v>
      </c>
      <c r="R39" s="1">
        <v>0</v>
      </c>
      <c r="S39" s="1">
        <v>0</v>
      </c>
    </row>
    <row r="40" spans="1:19" customFormat="1" x14ac:dyDescent="0.2">
      <c r="A40" s="1">
        <v>68240</v>
      </c>
      <c r="B40" s="2"/>
      <c r="C40" s="2"/>
      <c r="D40" s="2" t="s">
        <v>38</v>
      </c>
      <c r="E40" s="2" t="s">
        <v>121</v>
      </c>
      <c r="F40" s="15" t="s">
        <v>122</v>
      </c>
      <c r="G40" s="45">
        <f t="shared" si="0"/>
        <v>7</v>
      </c>
      <c r="H40" s="29">
        <v>7</v>
      </c>
      <c r="I40" s="30">
        <v>1</v>
      </c>
      <c r="J40" s="27">
        <f t="shared" si="1"/>
        <v>0</v>
      </c>
      <c r="K40" s="28">
        <f t="shared" si="2"/>
        <v>0</v>
      </c>
      <c r="L40" s="50">
        <v>0</v>
      </c>
      <c r="M40" s="1">
        <v>0</v>
      </c>
      <c r="N40" s="50">
        <v>0</v>
      </c>
      <c r="O40" s="28">
        <f t="shared" si="3"/>
        <v>0</v>
      </c>
      <c r="P40" s="43">
        <v>0</v>
      </c>
      <c r="Q40" s="1">
        <v>0</v>
      </c>
      <c r="R40" s="1">
        <v>0</v>
      </c>
      <c r="S40" s="1">
        <v>0</v>
      </c>
    </row>
    <row r="41" spans="1:19" customFormat="1" x14ac:dyDescent="0.2">
      <c r="A41" s="1">
        <v>68280</v>
      </c>
      <c r="B41" s="2" t="s">
        <v>105</v>
      </c>
      <c r="C41" s="2" t="s">
        <v>105</v>
      </c>
      <c r="D41" s="2" t="s">
        <v>38</v>
      </c>
      <c r="E41" s="2" t="s">
        <v>123</v>
      </c>
      <c r="F41" s="15" t="s">
        <v>124</v>
      </c>
      <c r="G41" s="45">
        <f t="shared" si="0"/>
        <v>3</v>
      </c>
      <c r="H41" s="29">
        <v>3</v>
      </c>
      <c r="I41" s="30">
        <v>2</v>
      </c>
      <c r="J41" s="27">
        <f t="shared" si="1"/>
        <v>0</v>
      </c>
      <c r="K41" s="28">
        <f t="shared" si="2"/>
        <v>0</v>
      </c>
      <c r="L41" s="50">
        <v>0</v>
      </c>
      <c r="M41" s="1">
        <v>0</v>
      </c>
      <c r="N41" s="50">
        <v>0</v>
      </c>
      <c r="O41" s="28">
        <f t="shared" si="3"/>
        <v>0</v>
      </c>
      <c r="P41" s="43">
        <v>0</v>
      </c>
      <c r="Q41" s="1">
        <v>0</v>
      </c>
      <c r="R41" s="1">
        <v>0</v>
      </c>
      <c r="S41" s="1">
        <v>0</v>
      </c>
    </row>
    <row r="42" spans="1:19" customFormat="1" hidden="1" x14ac:dyDescent="0.2">
      <c r="A42" s="1">
        <v>68300</v>
      </c>
      <c r="B42" s="2" t="s">
        <v>105</v>
      </c>
      <c r="C42" s="2" t="s">
        <v>105</v>
      </c>
      <c r="D42" s="2" t="s">
        <v>38</v>
      </c>
      <c r="E42" s="2" t="s">
        <v>125</v>
      </c>
      <c r="F42" s="15" t="s">
        <v>126</v>
      </c>
      <c r="G42" s="45">
        <f t="shared" si="0"/>
        <v>0</v>
      </c>
      <c r="H42" s="29">
        <v>0</v>
      </c>
      <c r="I42" s="30">
        <v>0</v>
      </c>
      <c r="J42" s="27">
        <f t="shared" si="1"/>
        <v>0</v>
      </c>
      <c r="K42" s="28">
        <f t="shared" si="2"/>
        <v>0</v>
      </c>
      <c r="L42" s="50">
        <v>0</v>
      </c>
      <c r="M42" s="1">
        <v>0</v>
      </c>
      <c r="N42" s="50">
        <v>0</v>
      </c>
      <c r="O42" s="28">
        <f t="shared" si="3"/>
        <v>0</v>
      </c>
      <c r="P42" s="43">
        <v>0</v>
      </c>
      <c r="Q42" s="1">
        <v>0</v>
      </c>
      <c r="R42" s="1">
        <v>0</v>
      </c>
      <c r="S42" s="1">
        <v>0</v>
      </c>
    </row>
    <row r="43" spans="1:19" x14ac:dyDescent="0.2">
      <c r="A43" s="1">
        <v>68320</v>
      </c>
      <c r="B43" s="2"/>
      <c r="C43" s="2"/>
      <c r="D43" s="2" t="s">
        <v>0</v>
      </c>
      <c r="E43" s="2" t="s">
        <v>127</v>
      </c>
      <c r="F43" s="15" t="s">
        <v>128</v>
      </c>
      <c r="G43" s="45">
        <f t="shared" si="0"/>
        <v>4</v>
      </c>
      <c r="H43" s="29">
        <v>2</v>
      </c>
      <c r="I43" s="30">
        <v>1</v>
      </c>
      <c r="J43" s="27">
        <f t="shared" si="1"/>
        <v>2</v>
      </c>
      <c r="K43" s="28">
        <f t="shared" si="2"/>
        <v>1</v>
      </c>
      <c r="L43" s="50">
        <v>0</v>
      </c>
      <c r="M43" s="1">
        <v>0</v>
      </c>
      <c r="N43" s="50">
        <v>2</v>
      </c>
      <c r="O43" s="28">
        <f t="shared" si="3"/>
        <v>1</v>
      </c>
      <c r="P43" s="43">
        <v>0</v>
      </c>
      <c r="Q43" s="1">
        <v>0</v>
      </c>
      <c r="R43" s="1">
        <v>1</v>
      </c>
      <c r="S43" s="1">
        <v>0</v>
      </c>
    </row>
    <row r="44" spans="1:19" customFormat="1" x14ac:dyDescent="0.2">
      <c r="A44" s="1">
        <v>68340</v>
      </c>
      <c r="B44" s="2"/>
      <c r="C44" s="2"/>
      <c r="D44" s="2" t="s">
        <v>38</v>
      </c>
      <c r="E44" s="2" t="s">
        <v>129</v>
      </c>
      <c r="F44" s="15" t="s">
        <v>130</v>
      </c>
      <c r="G44" s="45">
        <f t="shared" si="0"/>
        <v>8</v>
      </c>
      <c r="H44" s="29">
        <v>4</v>
      </c>
      <c r="I44" s="30">
        <v>1</v>
      </c>
      <c r="J44" s="27">
        <f t="shared" si="1"/>
        <v>4</v>
      </c>
      <c r="K44" s="28">
        <f t="shared" si="2"/>
        <v>3</v>
      </c>
      <c r="L44" s="50">
        <v>0</v>
      </c>
      <c r="M44" s="1">
        <v>0</v>
      </c>
      <c r="N44" s="50">
        <v>4</v>
      </c>
      <c r="O44" s="28">
        <f t="shared" si="3"/>
        <v>3</v>
      </c>
      <c r="P44" s="43">
        <v>3</v>
      </c>
      <c r="Q44" s="1">
        <v>0</v>
      </c>
      <c r="R44" s="1">
        <v>1</v>
      </c>
      <c r="S44" s="1">
        <v>0</v>
      </c>
    </row>
    <row r="45" spans="1:19" hidden="1" x14ac:dyDescent="0.2">
      <c r="A45" s="1">
        <v>68390</v>
      </c>
      <c r="B45" s="2"/>
      <c r="C45" s="2"/>
      <c r="D45" s="93" t="s">
        <v>91</v>
      </c>
      <c r="E45" s="2" t="s">
        <v>131</v>
      </c>
      <c r="F45" s="15" t="s">
        <v>132</v>
      </c>
      <c r="G45" s="45">
        <f t="shared" si="0"/>
        <v>0</v>
      </c>
      <c r="H45" s="29">
        <v>0</v>
      </c>
      <c r="I45" s="30">
        <v>0</v>
      </c>
      <c r="J45" s="27">
        <f t="shared" si="1"/>
        <v>0</v>
      </c>
      <c r="K45" s="28">
        <f t="shared" si="2"/>
        <v>0</v>
      </c>
      <c r="L45" s="50">
        <v>0</v>
      </c>
      <c r="M45" s="1">
        <v>0</v>
      </c>
      <c r="N45" s="50">
        <v>0</v>
      </c>
      <c r="O45" s="28">
        <f t="shared" si="3"/>
        <v>0</v>
      </c>
      <c r="P45" s="43">
        <v>0</v>
      </c>
      <c r="Q45" s="1">
        <v>0</v>
      </c>
      <c r="R45" s="1">
        <v>0</v>
      </c>
      <c r="S45" s="1">
        <v>0</v>
      </c>
    </row>
    <row r="46" spans="1:19" x14ac:dyDescent="0.2">
      <c r="A46" s="1">
        <v>68400</v>
      </c>
      <c r="B46" s="2"/>
      <c r="C46" s="2"/>
      <c r="D46" s="2" t="s">
        <v>0</v>
      </c>
      <c r="E46" s="2" t="s">
        <v>133</v>
      </c>
      <c r="F46" s="15" t="s">
        <v>134</v>
      </c>
      <c r="G46" s="45">
        <f t="shared" si="0"/>
        <v>2</v>
      </c>
      <c r="H46" s="29">
        <v>2</v>
      </c>
      <c r="I46" s="30">
        <v>1</v>
      </c>
      <c r="J46" s="27">
        <f t="shared" si="1"/>
        <v>0</v>
      </c>
      <c r="K46" s="28">
        <f t="shared" si="2"/>
        <v>0</v>
      </c>
      <c r="L46" s="50">
        <v>0</v>
      </c>
      <c r="M46" s="1">
        <v>0</v>
      </c>
      <c r="N46" s="50">
        <v>0</v>
      </c>
      <c r="O46" s="28">
        <f t="shared" si="3"/>
        <v>0</v>
      </c>
      <c r="P46" s="43">
        <v>0</v>
      </c>
      <c r="Q46" s="1">
        <v>0</v>
      </c>
      <c r="R46" s="1">
        <v>0</v>
      </c>
      <c r="S46" s="1">
        <v>0</v>
      </c>
    </row>
    <row r="47" spans="1:19" customFormat="1" x14ac:dyDescent="0.2">
      <c r="A47" s="1">
        <v>68430</v>
      </c>
      <c r="B47" s="2"/>
      <c r="C47" s="2"/>
      <c r="D47" s="2" t="s">
        <v>38</v>
      </c>
      <c r="E47" s="2" t="s">
        <v>135</v>
      </c>
      <c r="F47" s="15" t="s">
        <v>136</v>
      </c>
      <c r="G47" s="45">
        <f t="shared" si="0"/>
        <v>4</v>
      </c>
      <c r="H47" s="29">
        <v>3</v>
      </c>
      <c r="I47" s="30">
        <v>1</v>
      </c>
      <c r="J47" s="27">
        <f t="shared" si="1"/>
        <v>1</v>
      </c>
      <c r="K47" s="28">
        <f t="shared" si="2"/>
        <v>1</v>
      </c>
      <c r="L47" s="50">
        <v>0</v>
      </c>
      <c r="M47" s="1">
        <v>0</v>
      </c>
      <c r="N47" s="50">
        <v>1</v>
      </c>
      <c r="O47" s="28">
        <f t="shared" si="3"/>
        <v>1</v>
      </c>
      <c r="P47" s="43">
        <v>1</v>
      </c>
      <c r="Q47" s="1">
        <v>0</v>
      </c>
      <c r="R47" s="1">
        <v>0</v>
      </c>
      <c r="S47" s="1">
        <v>0</v>
      </c>
    </row>
    <row r="48" spans="1:19" customFormat="1" hidden="1" x14ac:dyDescent="0.2">
      <c r="A48" s="1">
        <v>68450</v>
      </c>
      <c r="B48" s="2" t="s">
        <v>105</v>
      </c>
      <c r="C48" s="2" t="s">
        <v>105</v>
      </c>
      <c r="D48" s="2" t="s">
        <v>106</v>
      </c>
      <c r="E48" s="2" t="s">
        <v>137</v>
      </c>
      <c r="F48" s="15" t="s">
        <v>138</v>
      </c>
      <c r="G48" s="45">
        <f t="shared" si="0"/>
        <v>0</v>
      </c>
      <c r="H48" s="29">
        <v>0</v>
      </c>
      <c r="I48" s="30">
        <v>0</v>
      </c>
      <c r="J48" s="27">
        <f t="shared" si="1"/>
        <v>0</v>
      </c>
      <c r="K48" s="28">
        <f t="shared" si="2"/>
        <v>0</v>
      </c>
      <c r="L48" s="50">
        <v>0</v>
      </c>
      <c r="M48" s="1">
        <v>0</v>
      </c>
      <c r="N48" s="50">
        <v>0</v>
      </c>
      <c r="O48" s="28">
        <f t="shared" si="3"/>
        <v>0</v>
      </c>
      <c r="P48" s="43">
        <v>0</v>
      </c>
      <c r="Q48" s="1">
        <v>0</v>
      </c>
      <c r="R48" s="1">
        <v>0</v>
      </c>
      <c r="S48" s="1">
        <v>0</v>
      </c>
    </row>
    <row r="49" spans="1:19" x14ac:dyDescent="0.2">
      <c r="A49" s="1">
        <v>68490</v>
      </c>
      <c r="B49" s="2"/>
      <c r="C49" s="2"/>
      <c r="D49" s="2" t="s">
        <v>0</v>
      </c>
      <c r="E49" s="2" t="s">
        <v>139</v>
      </c>
      <c r="F49" s="15" t="s">
        <v>140</v>
      </c>
      <c r="G49" s="45">
        <f t="shared" si="0"/>
        <v>3</v>
      </c>
      <c r="H49" s="29">
        <v>3</v>
      </c>
      <c r="I49" s="30">
        <v>1</v>
      </c>
      <c r="J49" s="27">
        <f t="shared" si="1"/>
        <v>0</v>
      </c>
      <c r="K49" s="28">
        <f t="shared" si="2"/>
        <v>0</v>
      </c>
      <c r="L49" s="50">
        <v>0</v>
      </c>
      <c r="M49" s="1">
        <v>0</v>
      </c>
      <c r="N49" s="50">
        <v>0</v>
      </c>
      <c r="O49" s="28">
        <f t="shared" si="3"/>
        <v>0</v>
      </c>
      <c r="P49" s="43">
        <v>0</v>
      </c>
      <c r="Q49" s="1">
        <v>0</v>
      </c>
      <c r="R49" s="1">
        <v>0</v>
      </c>
      <c r="S49" s="1">
        <v>0</v>
      </c>
    </row>
    <row r="50" spans="1:19" hidden="1" x14ac:dyDescent="0.2">
      <c r="A50" s="1">
        <v>68530</v>
      </c>
      <c r="B50" s="2"/>
      <c r="C50" s="2"/>
      <c r="D50" s="93" t="s">
        <v>76</v>
      </c>
      <c r="E50" s="2" t="s">
        <v>141</v>
      </c>
      <c r="F50" s="15" t="s">
        <v>142</v>
      </c>
      <c r="G50" s="45">
        <f t="shared" si="0"/>
        <v>0</v>
      </c>
      <c r="H50" s="29">
        <v>0</v>
      </c>
      <c r="I50" s="30">
        <v>0</v>
      </c>
      <c r="J50" s="27">
        <f t="shared" si="1"/>
        <v>0</v>
      </c>
      <c r="K50" s="28">
        <f t="shared" si="2"/>
        <v>0</v>
      </c>
      <c r="L50" s="50">
        <v>0</v>
      </c>
      <c r="M50" s="1">
        <v>0</v>
      </c>
      <c r="N50" s="50">
        <v>0</v>
      </c>
      <c r="O50" s="28">
        <f t="shared" si="3"/>
        <v>0</v>
      </c>
      <c r="P50" s="43">
        <v>0</v>
      </c>
      <c r="Q50" s="1">
        <v>0</v>
      </c>
      <c r="R50" s="1">
        <v>0</v>
      </c>
      <c r="S50" s="1">
        <v>0</v>
      </c>
    </row>
    <row r="51" spans="1:19" customFormat="1" hidden="1" x14ac:dyDescent="0.2">
      <c r="A51" s="1">
        <v>68550</v>
      </c>
      <c r="B51" s="2"/>
      <c r="C51" s="2"/>
      <c r="D51" s="2" t="s">
        <v>1</v>
      </c>
      <c r="E51" s="2" t="s">
        <v>143</v>
      </c>
      <c r="F51" s="15" t="s">
        <v>144</v>
      </c>
      <c r="G51" s="45">
        <f t="shared" si="0"/>
        <v>0</v>
      </c>
      <c r="H51" s="29">
        <v>0</v>
      </c>
      <c r="I51" s="30">
        <v>0</v>
      </c>
      <c r="J51" s="27">
        <f t="shared" si="1"/>
        <v>0</v>
      </c>
      <c r="K51" s="28">
        <f t="shared" si="2"/>
        <v>0</v>
      </c>
      <c r="L51" s="50">
        <v>0</v>
      </c>
      <c r="M51" s="1">
        <v>0</v>
      </c>
      <c r="N51" s="50">
        <v>0</v>
      </c>
      <c r="O51" s="28">
        <f t="shared" si="3"/>
        <v>0</v>
      </c>
      <c r="P51" s="43">
        <v>0</v>
      </c>
      <c r="Q51" s="1">
        <v>0</v>
      </c>
      <c r="R51" s="1">
        <v>0</v>
      </c>
      <c r="S51" s="1">
        <v>0</v>
      </c>
    </row>
    <row r="52" spans="1:19" customFormat="1" hidden="1" x14ac:dyDescent="0.2">
      <c r="A52" s="1">
        <v>68580</v>
      </c>
      <c r="B52" s="2"/>
      <c r="C52" s="2"/>
      <c r="D52" s="2" t="s">
        <v>145</v>
      </c>
      <c r="E52" s="2" t="s">
        <v>146</v>
      </c>
      <c r="F52" s="15" t="s">
        <v>147</v>
      </c>
      <c r="G52" s="45">
        <f t="shared" si="0"/>
        <v>0</v>
      </c>
      <c r="H52" s="29">
        <v>0</v>
      </c>
      <c r="I52" s="30">
        <v>0</v>
      </c>
      <c r="J52" s="27">
        <f t="shared" si="1"/>
        <v>0</v>
      </c>
      <c r="K52" s="28">
        <f t="shared" si="2"/>
        <v>0</v>
      </c>
      <c r="L52" s="50">
        <v>0</v>
      </c>
      <c r="M52" s="1">
        <v>0</v>
      </c>
      <c r="N52" s="50">
        <v>0</v>
      </c>
      <c r="O52" s="28">
        <f t="shared" si="3"/>
        <v>0</v>
      </c>
      <c r="P52" s="43">
        <v>0</v>
      </c>
      <c r="Q52" s="1">
        <v>0</v>
      </c>
      <c r="R52" s="1">
        <v>0</v>
      </c>
      <c r="S52" s="1">
        <v>0</v>
      </c>
    </row>
    <row r="53" spans="1:19" customFormat="1" hidden="1" x14ac:dyDescent="0.2">
      <c r="A53" s="1">
        <v>68600</v>
      </c>
      <c r="B53" s="2" t="s">
        <v>105</v>
      </c>
      <c r="C53" s="2" t="s">
        <v>105</v>
      </c>
      <c r="D53" s="2" t="s">
        <v>106</v>
      </c>
      <c r="E53" s="2" t="s">
        <v>148</v>
      </c>
      <c r="F53" s="15" t="s">
        <v>149</v>
      </c>
      <c r="G53" s="45">
        <f t="shared" si="0"/>
        <v>0</v>
      </c>
      <c r="H53" s="29">
        <v>0</v>
      </c>
      <c r="I53" s="30">
        <v>0</v>
      </c>
      <c r="J53" s="27">
        <f t="shared" si="1"/>
        <v>0</v>
      </c>
      <c r="K53" s="28">
        <f t="shared" si="2"/>
        <v>0</v>
      </c>
      <c r="L53" s="50">
        <v>0</v>
      </c>
      <c r="M53" s="1">
        <v>0</v>
      </c>
      <c r="N53" s="50">
        <v>0</v>
      </c>
      <c r="O53" s="28">
        <f t="shared" si="3"/>
        <v>0</v>
      </c>
      <c r="P53" s="43">
        <v>0</v>
      </c>
      <c r="Q53" s="1">
        <v>0</v>
      </c>
      <c r="R53" s="1">
        <v>0</v>
      </c>
      <c r="S53" s="1">
        <v>0</v>
      </c>
    </row>
    <row r="54" spans="1:19" customFormat="1" x14ac:dyDescent="0.2">
      <c r="A54" s="1">
        <v>68620</v>
      </c>
      <c r="B54" s="2"/>
      <c r="C54" s="2"/>
      <c r="D54" s="2" t="s">
        <v>38</v>
      </c>
      <c r="E54" s="2" t="s">
        <v>150</v>
      </c>
      <c r="F54" s="15" t="s">
        <v>151</v>
      </c>
      <c r="G54" s="45">
        <f t="shared" si="0"/>
        <v>3</v>
      </c>
      <c r="H54" s="29">
        <v>2</v>
      </c>
      <c r="I54" s="30">
        <v>1</v>
      </c>
      <c r="J54" s="27">
        <f t="shared" si="1"/>
        <v>1</v>
      </c>
      <c r="K54" s="28">
        <f t="shared" si="2"/>
        <v>1</v>
      </c>
      <c r="L54" s="50">
        <v>0</v>
      </c>
      <c r="M54" s="1">
        <v>0</v>
      </c>
      <c r="N54" s="50">
        <v>1</v>
      </c>
      <c r="O54" s="28">
        <f t="shared" si="3"/>
        <v>1</v>
      </c>
      <c r="P54" s="43">
        <v>1</v>
      </c>
      <c r="Q54" s="1">
        <v>0</v>
      </c>
      <c r="R54" s="1">
        <v>0</v>
      </c>
      <c r="S54" s="1">
        <v>0</v>
      </c>
    </row>
    <row r="55" spans="1:19" customFormat="1" x14ac:dyDescent="0.2">
      <c r="A55" s="1">
        <v>68630</v>
      </c>
      <c r="B55" s="2"/>
      <c r="C55" s="2"/>
      <c r="D55" s="2" t="s">
        <v>38</v>
      </c>
      <c r="E55" s="2" t="s">
        <v>152</v>
      </c>
      <c r="F55" s="15" t="s">
        <v>153</v>
      </c>
      <c r="G55" s="45">
        <f t="shared" si="0"/>
        <v>13</v>
      </c>
      <c r="H55" s="29">
        <v>4</v>
      </c>
      <c r="I55" s="30">
        <v>1</v>
      </c>
      <c r="J55" s="27">
        <f t="shared" si="1"/>
        <v>9</v>
      </c>
      <c r="K55" s="28">
        <f t="shared" si="2"/>
        <v>4</v>
      </c>
      <c r="L55" s="50">
        <v>2</v>
      </c>
      <c r="M55" s="1">
        <v>1</v>
      </c>
      <c r="N55" s="50">
        <v>7</v>
      </c>
      <c r="O55" s="28">
        <f t="shared" si="3"/>
        <v>4</v>
      </c>
      <c r="P55" s="43">
        <v>2</v>
      </c>
      <c r="Q55" s="1">
        <v>2</v>
      </c>
      <c r="R55" s="1">
        <v>4</v>
      </c>
      <c r="S55" s="1">
        <v>1</v>
      </c>
    </row>
    <row r="56" spans="1:19" customFormat="1" hidden="1" x14ac:dyDescent="0.2">
      <c r="A56" s="1">
        <v>68650</v>
      </c>
      <c r="B56" s="2" t="s">
        <v>105</v>
      </c>
      <c r="C56" s="2" t="s">
        <v>105</v>
      </c>
      <c r="D56" s="2" t="s">
        <v>106</v>
      </c>
      <c r="E56" s="2" t="s">
        <v>154</v>
      </c>
      <c r="F56" s="15" t="s">
        <v>155</v>
      </c>
      <c r="G56" s="45">
        <f t="shared" si="0"/>
        <v>0</v>
      </c>
      <c r="H56" s="29">
        <v>0</v>
      </c>
      <c r="I56" s="30">
        <v>0</v>
      </c>
      <c r="J56" s="27">
        <f t="shared" si="1"/>
        <v>0</v>
      </c>
      <c r="K56" s="28">
        <f t="shared" si="2"/>
        <v>0</v>
      </c>
      <c r="L56" s="50">
        <v>0</v>
      </c>
      <c r="M56" s="1">
        <v>0</v>
      </c>
      <c r="N56" s="50">
        <v>0</v>
      </c>
      <c r="O56" s="28">
        <f t="shared" si="3"/>
        <v>0</v>
      </c>
      <c r="P56" s="43">
        <v>0</v>
      </c>
      <c r="Q56" s="1">
        <v>0</v>
      </c>
      <c r="R56" s="1">
        <v>0</v>
      </c>
      <c r="S56" s="1">
        <v>0</v>
      </c>
    </row>
    <row r="57" spans="1:19" customFormat="1" x14ac:dyDescent="0.2">
      <c r="A57" s="1">
        <v>74810</v>
      </c>
      <c r="B57" s="2"/>
      <c r="C57" s="2"/>
      <c r="D57" s="2" t="s">
        <v>38</v>
      </c>
      <c r="E57" s="2" t="s">
        <v>156</v>
      </c>
      <c r="F57" s="15" t="s">
        <v>157</v>
      </c>
      <c r="G57" s="45">
        <f t="shared" si="0"/>
        <v>4</v>
      </c>
      <c r="H57" s="29">
        <v>1</v>
      </c>
      <c r="I57" s="30">
        <v>1</v>
      </c>
      <c r="J57" s="27">
        <f t="shared" si="1"/>
        <v>3</v>
      </c>
      <c r="K57" s="28">
        <f t="shared" si="2"/>
        <v>1</v>
      </c>
      <c r="L57" s="50">
        <v>0</v>
      </c>
      <c r="M57" s="1">
        <v>0</v>
      </c>
      <c r="N57" s="50">
        <v>3</v>
      </c>
      <c r="O57" s="28">
        <f t="shared" si="3"/>
        <v>1</v>
      </c>
      <c r="P57" s="43">
        <v>1</v>
      </c>
      <c r="Q57" s="1">
        <v>0</v>
      </c>
      <c r="R57" s="1">
        <v>1</v>
      </c>
      <c r="S57" s="1">
        <v>0</v>
      </c>
    </row>
    <row r="58" spans="1:19" customFormat="1" x14ac:dyDescent="0.2">
      <c r="A58" s="1">
        <v>74830</v>
      </c>
      <c r="B58" s="2"/>
      <c r="C58" s="2"/>
      <c r="D58" s="2" t="s">
        <v>38</v>
      </c>
      <c r="E58" s="2" t="s">
        <v>158</v>
      </c>
      <c r="F58" s="15" t="s">
        <v>159</v>
      </c>
      <c r="G58" s="45">
        <f t="shared" si="0"/>
        <v>3</v>
      </c>
      <c r="H58" s="29">
        <v>3</v>
      </c>
      <c r="I58" s="30">
        <v>1</v>
      </c>
      <c r="J58" s="27">
        <f t="shared" si="1"/>
        <v>0</v>
      </c>
      <c r="K58" s="28">
        <f t="shared" si="2"/>
        <v>0</v>
      </c>
      <c r="L58" s="50">
        <v>0</v>
      </c>
      <c r="M58" s="1">
        <v>0</v>
      </c>
      <c r="N58" s="50">
        <v>0</v>
      </c>
      <c r="O58" s="28">
        <f t="shared" si="3"/>
        <v>0</v>
      </c>
      <c r="P58" s="43">
        <v>0</v>
      </c>
      <c r="Q58" s="1">
        <v>0</v>
      </c>
      <c r="R58" s="1">
        <v>0</v>
      </c>
      <c r="S58" s="1">
        <v>0</v>
      </c>
    </row>
    <row r="59" spans="1:19" customFormat="1" hidden="1" x14ac:dyDescent="0.2">
      <c r="A59" s="1">
        <v>74850</v>
      </c>
      <c r="B59" s="2"/>
      <c r="C59" s="2"/>
      <c r="D59" s="93" t="s">
        <v>76</v>
      </c>
      <c r="E59" s="2" t="s">
        <v>160</v>
      </c>
      <c r="F59" s="15" t="s">
        <v>161</v>
      </c>
      <c r="G59" s="45">
        <f t="shared" si="0"/>
        <v>0</v>
      </c>
      <c r="H59" s="29">
        <v>0</v>
      </c>
      <c r="I59" s="30">
        <v>0</v>
      </c>
      <c r="J59" s="27">
        <f t="shared" si="1"/>
        <v>0</v>
      </c>
      <c r="K59" s="28">
        <f t="shared" si="2"/>
        <v>0</v>
      </c>
      <c r="L59" s="50">
        <v>0</v>
      </c>
      <c r="M59" s="1">
        <v>0</v>
      </c>
      <c r="N59" s="50">
        <v>0</v>
      </c>
      <c r="O59" s="28">
        <f t="shared" si="3"/>
        <v>0</v>
      </c>
      <c r="P59" s="43">
        <v>0</v>
      </c>
      <c r="Q59" s="1">
        <v>0</v>
      </c>
      <c r="R59" s="1">
        <v>0</v>
      </c>
      <c r="S59" s="1">
        <v>0</v>
      </c>
    </row>
    <row r="60" spans="1:19" customFormat="1" x14ac:dyDescent="0.2">
      <c r="A60" s="1">
        <v>74860</v>
      </c>
      <c r="B60" s="2"/>
      <c r="C60" s="2"/>
      <c r="D60" s="2" t="s">
        <v>38</v>
      </c>
      <c r="E60" s="2" t="s">
        <v>162</v>
      </c>
      <c r="F60" s="15" t="s">
        <v>163</v>
      </c>
      <c r="G60" s="45">
        <f t="shared" si="0"/>
        <v>3</v>
      </c>
      <c r="H60" s="29">
        <v>3</v>
      </c>
      <c r="I60" s="30">
        <v>1</v>
      </c>
      <c r="J60" s="27">
        <f t="shared" si="1"/>
        <v>0</v>
      </c>
      <c r="K60" s="28">
        <f t="shared" si="2"/>
        <v>0</v>
      </c>
      <c r="L60" s="50">
        <v>0</v>
      </c>
      <c r="M60" s="1">
        <v>0</v>
      </c>
      <c r="N60" s="50">
        <v>0</v>
      </c>
      <c r="O60" s="28">
        <f t="shared" si="3"/>
        <v>0</v>
      </c>
      <c r="P60" s="43">
        <v>0</v>
      </c>
      <c r="Q60" s="1">
        <v>0</v>
      </c>
      <c r="R60" s="1">
        <v>0</v>
      </c>
      <c r="S60" s="1">
        <v>0</v>
      </c>
    </row>
    <row r="61" spans="1:19" customFormat="1" hidden="1" x14ac:dyDescent="0.2">
      <c r="A61" s="1">
        <v>74880</v>
      </c>
      <c r="B61" s="2"/>
      <c r="C61" s="2"/>
      <c r="D61" s="2" t="s">
        <v>38</v>
      </c>
      <c r="E61" s="2" t="s">
        <v>164</v>
      </c>
      <c r="F61" s="15" t="s">
        <v>165</v>
      </c>
      <c r="G61" s="45">
        <f t="shared" si="0"/>
        <v>0</v>
      </c>
      <c r="H61" s="29">
        <v>0</v>
      </c>
      <c r="I61" s="30">
        <v>0</v>
      </c>
      <c r="J61" s="27">
        <f t="shared" si="1"/>
        <v>0</v>
      </c>
      <c r="K61" s="28">
        <f t="shared" si="2"/>
        <v>0</v>
      </c>
      <c r="L61" s="50">
        <v>0</v>
      </c>
      <c r="M61" s="1">
        <v>0</v>
      </c>
      <c r="N61" s="50">
        <v>0</v>
      </c>
      <c r="O61" s="28">
        <f t="shared" si="3"/>
        <v>0</v>
      </c>
      <c r="P61" s="43">
        <v>0</v>
      </c>
      <c r="Q61" s="1">
        <v>0</v>
      </c>
      <c r="R61" s="1">
        <v>0</v>
      </c>
      <c r="S61" s="1">
        <v>0</v>
      </c>
    </row>
    <row r="62" spans="1:19" customFormat="1" hidden="1" x14ac:dyDescent="0.2">
      <c r="A62" s="1">
        <v>74900</v>
      </c>
      <c r="B62" s="2"/>
      <c r="C62" s="2"/>
      <c r="D62" s="2" t="s">
        <v>38</v>
      </c>
      <c r="E62" s="2" t="s">
        <v>166</v>
      </c>
      <c r="F62" s="15" t="s">
        <v>167</v>
      </c>
      <c r="G62" s="45">
        <f t="shared" si="0"/>
        <v>0</v>
      </c>
      <c r="H62" s="29">
        <v>0</v>
      </c>
      <c r="I62" s="30">
        <v>0</v>
      </c>
      <c r="J62" s="27">
        <f t="shared" si="1"/>
        <v>0</v>
      </c>
      <c r="K62" s="28">
        <f t="shared" si="2"/>
        <v>0</v>
      </c>
      <c r="L62" s="50">
        <v>0</v>
      </c>
      <c r="M62" s="1">
        <v>0</v>
      </c>
      <c r="N62" s="50">
        <v>0</v>
      </c>
      <c r="O62" s="28">
        <f t="shared" si="3"/>
        <v>0</v>
      </c>
      <c r="P62" s="43">
        <v>0</v>
      </c>
      <c r="Q62" s="1">
        <v>0</v>
      </c>
      <c r="R62" s="1">
        <v>0</v>
      </c>
      <c r="S62" s="1">
        <v>0</v>
      </c>
    </row>
    <row r="63" spans="1:19" customFormat="1" x14ac:dyDescent="0.2">
      <c r="A63" s="1">
        <v>74920</v>
      </c>
      <c r="B63" s="2"/>
      <c r="C63" s="2"/>
      <c r="D63" s="2" t="s">
        <v>38</v>
      </c>
      <c r="E63" s="2" t="s">
        <v>168</v>
      </c>
      <c r="F63" s="15" t="s">
        <v>169</v>
      </c>
      <c r="G63" s="45">
        <f t="shared" si="0"/>
        <v>10</v>
      </c>
      <c r="H63" s="29">
        <v>9</v>
      </c>
      <c r="I63" s="30">
        <v>1</v>
      </c>
      <c r="J63" s="27">
        <f t="shared" si="1"/>
        <v>1</v>
      </c>
      <c r="K63" s="28">
        <f t="shared" si="2"/>
        <v>15</v>
      </c>
      <c r="L63" s="50">
        <v>1</v>
      </c>
      <c r="M63" s="1">
        <v>15</v>
      </c>
      <c r="N63" s="50">
        <v>0</v>
      </c>
      <c r="O63" s="28">
        <f t="shared" si="3"/>
        <v>0</v>
      </c>
      <c r="P63" s="43">
        <v>0</v>
      </c>
      <c r="Q63" s="1">
        <v>0</v>
      </c>
      <c r="R63" s="1">
        <v>0</v>
      </c>
      <c r="S63" s="1">
        <v>0</v>
      </c>
    </row>
    <row r="64" spans="1:19" x14ac:dyDescent="0.2">
      <c r="A64" s="1">
        <v>74940</v>
      </c>
      <c r="B64" s="2"/>
      <c r="C64" s="2"/>
      <c r="D64" s="2" t="s">
        <v>0</v>
      </c>
      <c r="E64" s="2" t="s">
        <v>170</v>
      </c>
      <c r="F64" s="15" t="s">
        <v>171</v>
      </c>
      <c r="G64" s="45">
        <f t="shared" si="0"/>
        <v>11</v>
      </c>
      <c r="H64" s="29">
        <v>8</v>
      </c>
      <c r="I64" s="30">
        <v>2</v>
      </c>
      <c r="J64" s="27">
        <f t="shared" si="1"/>
        <v>3</v>
      </c>
      <c r="K64" s="28">
        <f t="shared" si="2"/>
        <v>5</v>
      </c>
      <c r="L64" s="50">
        <v>0</v>
      </c>
      <c r="M64" s="1">
        <v>0</v>
      </c>
      <c r="N64" s="50">
        <v>3</v>
      </c>
      <c r="O64" s="28">
        <f t="shared" si="3"/>
        <v>5</v>
      </c>
      <c r="P64" s="43">
        <v>5</v>
      </c>
      <c r="Q64" s="1">
        <v>4</v>
      </c>
      <c r="R64" s="1">
        <v>3</v>
      </c>
      <c r="S64" s="1">
        <v>0</v>
      </c>
    </row>
    <row r="65" spans="1:19" customFormat="1" hidden="1" x14ac:dyDescent="0.2">
      <c r="A65" s="1">
        <v>74980</v>
      </c>
      <c r="B65" s="2"/>
      <c r="C65" s="2"/>
      <c r="D65" s="2" t="s">
        <v>38</v>
      </c>
      <c r="E65" s="2" t="s">
        <v>172</v>
      </c>
      <c r="F65" s="15" t="s">
        <v>173</v>
      </c>
      <c r="G65" s="45">
        <f t="shared" si="0"/>
        <v>0</v>
      </c>
      <c r="H65" s="29">
        <v>0</v>
      </c>
      <c r="I65" s="30">
        <v>0</v>
      </c>
      <c r="J65" s="27">
        <f t="shared" si="1"/>
        <v>0</v>
      </c>
      <c r="K65" s="28">
        <f t="shared" si="2"/>
        <v>0</v>
      </c>
      <c r="L65" s="50">
        <v>0</v>
      </c>
      <c r="M65" s="1">
        <v>0</v>
      </c>
      <c r="N65" s="50">
        <v>0</v>
      </c>
      <c r="O65" s="28">
        <f t="shared" si="3"/>
        <v>0</v>
      </c>
      <c r="P65" s="43">
        <v>0</v>
      </c>
      <c r="Q65" s="1">
        <v>0</v>
      </c>
      <c r="R65" s="1">
        <v>0</v>
      </c>
      <c r="S65" s="1">
        <v>0</v>
      </c>
    </row>
    <row r="66" spans="1:19" x14ac:dyDescent="0.2">
      <c r="A66" s="1">
        <v>75010</v>
      </c>
      <c r="B66" s="2"/>
      <c r="C66" s="2"/>
      <c r="D66" s="2" t="s">
        <v>0</v>
      </c>
      <c r="E66" s="2" t="s">
        <v>174</v>
      </c>
      <c r="F66" s="15" t="s">
        <v>175</v>
      </c>
      <c r="G66" s="45">
        <f t="shared" ref="G66:G129" si="4">SUM(H66, J66)</f>
        <v>2</v>
      </c>
      <c r="H66" s="29">
        <v>2</v>
      </c>
      <c r="I66" s="30">
        <v>1</v>
      </c>
      <c r="J66" s="27">
        <f t="shared" ref="J66:J129" si="5">L66+N66</f>
        <v>0</v>
      </c>
      <c r="K66" s="28">
        <f t="shared" ref="K66:K129" si="6">MAX(P66:S66, M66)</f>
        <v>0</v>
      </c>
      <c r="L66" s="50">
        <v>0</v>
      </c>
      <c r="M66" s="1">
        <v>0</v>
      </c>
      <c r="N66" s="50">
        <v>0</v>
      </c>
      <c r="O66" s="28">
        <f t="shared" ref="O66:O129" si="7">MAX(P66:S66)</f>
        <v>0</v>
      </c>
      <c r="P66" s="43">
        <v>0</v>
      </c>
      <c r="Q66" s="1">
        <v>0</v>
      </c>
      <c r="R66" s="1">
        <v>0</v>
      </c>
      <c r="S66" s="1">
        <v>0</v>
      </c>
    </row>
    <row r="67" spans="1:19" customFormat="1" x14ac:dyDescent="0.2">
      <c r="A67" s="1">
        <v>75030</v>
      </c>
      <c r="B67" s="2"/>
      <c r="C67" s="2"/>
      <c r="D67" s="2" t="s">
        <v>38</v>
      </c>
      <c r="E67" s="2" t="s">
        <v>176</v>
      </c>
      <c r="F67" s="15" t="s">
        <v>177</v>
      </c>
      <c r="G67" s="45">
        <f t="shared" si="4"/>
        <v>21</v>
      </c>
      <c r="H67" s="29">
        <v>8</v>
      </c>
      <c r="I67" s="30">
        <v>1</v>
      </c>
      <c r="J67" s="27">
        <f t="shared" si="5"/>
        <v>13</v>
      </c>
      <c r="K67" s="28">
        <f t="shared" si="6"/>
        <v>3</v>
      </c>
      <c r="L67" s="50">
        <v>3</v>
      </c>
      <c r="M67" s="1">
        <v>3</v>
      </c>
      <c r="N67" s="50">
        <v>10</v>
      </c>
      <c r="O67" s="28">
        <f t="shared" si="7"/>
        <v>3</v>
      </c>
      <c r="P67" s="43">
        <v>2</v>
      </c>
      <c r="Q67" s="1">
        <v>3</v>
      </c>
      <c r="R67" s="1">
        <v>3</v>
      </c>
      <c r="S67" s="1">
        <v>1</v>
      </c>
    </row>
    <row r="68" spans="1:19" customFormat="1" x14ac:dyDescent="0.2">
      <c r="A68" s="1">
        <v>75050</v>
      </c>
      <c r="B68" s="2"/>
      <c r="C68" s="2"/>
      <c r="D68" s="2" t="s">
        <v>38</v>
      </c>
      <c r="E68" s="2" t="s">
        <v>178</v>
      </c>
      <c r="F68" s="15" t="s">
        <v>179</v>
      </c>
      <c r="G68" s="45">
        <f t="shared" si="4"/>
        <v>12</v>
      </c>
      <c r="H68" s="29">
        <v>1</v>
      </c>
      <c r="I68" s="30">
        <v>1</v>
      </c>
      <c r="J68" s="27">
        <f t="shared" si="5"/>
        <v>11</v>
      </c>
      <c r="K68" s="28">
        <f t="shared" si="6"/>
        <v>15</v>
      </c>
      <c r="L68" s="50">
        <v>0</v>
      </c>
      <c r="M68" s="1">
        <v>0</v>
      </c>
      <c r="N68" s="50">
        <v>11</v>
      </c>
      <c r="O68" s="28">
        <f t="shared" si="7"/>
        <v>15</v>
      </c>
      <c r="P68" s="43">
        <v>15</v>
      </c>
      <c r="Q68" s="1">
        <v>5</v>
      </c>
      <c r="R68" s="1">
        <v>9</v>
      </c>
      <c r="S68" s="1">
        <v>1</v>
      </c>
    </row>
    <row r="69" spans="1:19" hidden="1" x14ac:dyDescent="0.2">
      <c r="A69" s="1">
        <v>75070</v>
      </c>
      <c r="B69" s="2"/>
      <c r="C69" s="2"/>
      <c r="D69" s="93" t="s">
        <v>76</v>
      </c>
      <c r="E69" s="2" t="s">
        <v>180</v>
      </c>
      <c r="F69" s="15" t="s">
        <v>181</v>
      </c>
      <c r="G69" s="45">
        <f t="shared" si="4"/>
        <v>0</v>
      </c>
      <c r="H69" s="29">
        <v>0</v>
      </c>
      <c r="I69" s="30">
        <v>0</v>
      </c>
      <c r="J69" s="27">
        <f t="shared" si="5"/>
        <v>0</v>
      </c>
      <c r="K69" s="28">
        <f t="shared" si="6"/>
        <v>0</v>
      </c>
      <c r="L69" s="50">
        <v>0</v>
      </c>
      <c r="M69" s="1">
        <v>0</v>
      </c>
      <c r="N69" s="50">
        <v>0</v>
      </c>
      <c r="O69" s="28">
        <f t="shared" si="7"/>
        <v>0</v>
      </c>
      <c r="P69" s="43">
        <v>0</v>
      </c>
      <c r="Q69" s="1">
        <v>0</v>
      </c>
      <c r="R69" s="1">
        <v>0</v>
      </c>
      <c r="S69" s="1">
        <v>0</v>
      </c>
    </row>
    <row r="70" spans="1:19" customFormat="1" x14ac:dyDescent="0.2">
      <c r="A70" s="1">
        <v>75080</v>
      </c>
      <c r="B70" s="2"/>
      <c r="C70" s="2"/>
      <c r="D70" s="2" t="s">
        <v>38</v>
      </c>
      <c r="E70" s="2" t="s">
        <v>182</v>
      </c>
      <c r="F70" s="15" t="s">
        <v>183</v>
      </c>
      <c r="G70" s="45">
        <f t="shared" si="4"/>
        <v>10</v>
      </c>
      <c r="H70" s="29">
        <v>8</v>
      </c>
      <c r="I70" s="30">
        <v>1</v>
      </c>
      <c r="J70" s="27">
        <f t="shared" si="5"/>
        <v>2</v>
      </c>
      <c r="K70" s="28">
        <f t="shared" si="6"/>
        <v>1</v>
      </c>
      <c r="L70" s="50">
        <v>0</v>
      </c>
      <c r="M70" s="1">
        <v>0</v>
      </c>
      <c r="N70" s="50">
        <v>2</v>
      </c>
      <c r="O70" s="28">
        <f t="shared" si="7"/>
        <v>1</v>
      </c>
      <c r="P70" s="43">
        <v>1</v>
      </c>
      <c r="Q70" s="1">
        <v>1</v>
      </c>
      <c r="R70" s="1">
        <v>0</v>
      </c>
      <c r="S70" s="1">
        <v>0</v>
      </c>
    </row>
    <row r="71" spans="1:19" hidden="1" x14ac:dyDescent="0.2">
      <c r="A71" s="1">
        <v>75100</v>
      </c>
      <c r="B71" s="2"/>
      <c r="C71" s="2"/>
      <c r="D71" s="2" t="s">
        <v>0</v>
      </c>
      <c r="E71" s="2" t="s">
        <v>184</v>
      </c>
      <c r="F71" s="15" t="s">
        <v>185</v>
      </c>
      <c r="G71" s="45">
        <f t="shared" si="4"/>
        <v>0</v>
      </c>
      <c r="H71" s="29">
        <v>0</v>
      </c>
      <c r="I71" s="30">
        <v>0</v>
      </c>
      <c r="J71" s="27">
        <f t="shared" si="5"/>
        <v>0</v>
      </c>
      <c r="K71" s="28">
        <f t="shared" si="6"/>
        <v>0</v>
      </c>
      <c r="L71" s="50">
        <v>0</v>
      </c>
      <c r="M71" s="1">
        <v>0</v>
      </c>
      <c r="N71" s="50">
        <v>0</v>
      </c>
      <c r="O71" s="28">
        <f t="shared" si="7"/>
        <v>0</v>
      </c>
      <c r="P71" s="43">
        <v>0</v>
      </c>
      <c r="Q71" s="1">
        <v>0</v>
      </c>
      <c r="R71" s="1">
        <v>0</v>
      </c>
      <c r="S71" s="1">
        <v>0</v>
      </c>
    </row>
    <row r="72" spans="1:19" customFormat="1" x14ac:dyDescent="0.2">
      <c r="A72" s="1">
        <v>75120</v>
      </c>
      <c r="B72" s="2"/>
      <c r="C72" s="2"/>
      <c r="D72" s="2" t="s">
        <v>38</v>
      </c>
      <c r="E72" s="2" t="s">
        <v>186</v>
      </c>
      <c r="F72" s="15" t="s">
        <v>187</v>
      </c>
      <c r="G72" s="45">
        <f t="shared" si="4"/>
        <v>17</v>
      </c>
      <c r="H72" s="29">
        <v>8</v>
      </c>
      <c r="I72" s="30">
        <v>2</v>
      </c>
      <c r="J72" s="27">
        <f t="shared" si="5"/>
        <v>9</v>
      </c>
      <c r="K72" s="28">
        <f t="shared" si="6"/>
        <v>5</v>
      </c>
      <c r="L72" s="50">
        <v>1</v>
      </c>
      <c r="M72" s="1">
        <v>5</v>
      </c>
      <c r="N72" s="50">
        <v>8</v>
      </c>
      <c r="O72" s="28">
        <f t="shared" si="7"/>
        <v>3</v>
      </c>
      <c r="P72" s="43">
        <v>1</v>
      </c>
      <c r="Q72" s="1">
        <v>1</v>
      </c>
      <c r="R72" s="1">
        <v>3</v>
      </c>
      <c r="S72" s="1">
        <v>0</v>
      </c>
    </row>
    <row r="73" spans="1:19" customFormat="1" x14ac:dyDescent="0.2">
      <c r="A73" s="1">
        <v>75170</v>
      </c>
      <c r="B73" s="2"/>
      <c r="C73" s="2"/>
      <c r="D73" s="2" t="s">
        <v>38</v>
      </c>
      <c r="E73" s="2" t="s">
        <v>188</v>
      </c>
      <c r="F73" s="15" t="s">
        <v>189</v>
      </c>
      <c r="G73" s="45">
        <f t="shared" si="4"/>
        <v>4</v>
      </c>
      <c r="H73" s="29">
        <v>4</v>
      </c>
      <c r="I73" s="30">
        <v>1</v>
      </c>
      <c r="J73" s="27">
        <f t="shared" si="5"/>
        <v>0</v>
      </c>
      <c r="K73" s="28">
        <f t="shared" si="6"/>
        <v>0</v>
      </c>
      <c r="L73" s="50">
        <v>0</v>
      </c>
      <c r="M73" s="1">
        <v>0</v>
      </c>
      <c r="N73" s="50">
        <v>0</v>
      </c>
      <c r="O73" s="28">
        <f t="shared" si="7"/>
        <v>0</v>
      </c>
      <c r="P73" s="43">
        <v>0</v>
      </c>
      <c r="Q73" s="1">
        <v>0</v>
      </c>
      <c r="R73" s="1">
        <v>0</v>
      </c>
      <c r="S73" s="1">
        <v>0</v>
      </c>
    </row>
    <row r="74" spans="1:19" customFormat="1" hidden="1" x14ac:dyDescent="0.2">
      <c r="A74" s="1">
        <v>75180</v>
      </c>
      <c r="B74" s="2"/>
      <c r="C74" s="2"/>
      <c r="D74" s="2" t="s">
        <v>38</v>
      </c>
      <c r="E74" s="2" t="s">
        <v>190</v>
      </c>
      <c r="F74" s="15" t="s">
        <v>191</v>
      </c>
      <c r="G74" s="45">
        <f t="shared" si="4"/>
        <v>0</v>
      </c>
      <c r="H74" s="29">
        <v>0</v>
      </c>
      <c r="I74" s="30">
        <v>0</v>
      </c>
      <c r="J74" s="27">
        <f t="shared" si="5"/>
        <v>0</v>
      </c>
      <c r="K74" s="28">
        <f t="shared" si="6"/>
        <v>0</v>
      </c>
      <c r="L74" s="50">
        <v>0</v>
      </c>
      <c r="M74" s="1">
        <v>0</v>
      </c>
      <c r="N74" s="50">
        <v>0</v>
      </c>
      <c r="O74" s="28">
        <f t="shared" si="7"/>
        <v>0</v>
      </c>
      <c r="P74" s="43">
        <v>0</v>
      </c>
      <c r="Q74" s="1">
        <v>0</v>
      </c>
      <c r="R74" s="1">
        <v>0</v>
      </c>
      <c r="S74" s="1">
        <v>0</v>
      </c>
    </row>
    <row r="75" spans="1:19" customFormat="1" hidden="1" x14ac:dyDescent="0.2">
      <c r="A75" s="1">
        <v>75190</v>
      </c>
      <c r="B75" s="2" t="s">
        <v>45</v>
      </c>
      <c r="C75" s="2" t="s">
        <v>45</v>
      </c>
      <c r="D75" s="2"/>
      <c r="E75" s="2" t="s">
        <v>192</v>
      </c>
      <c r="F75" s="15"/>
      <c r="G75" s="45">
        <f t="shared" si="4"/>
        <v>0</v>
      </c>
      <c r="H75" s="29">
        <v>0</v>
      </c>
      <c r="I75" s="30">
        <v>0</v>
      </c>
      <c r="J75" s="27">
        <f t="shared" si="5"/>
        <v>0</v>
      </c>
      <c r="K75" s="28">
        <f t="shared" si="6"/>
        <v>0</v>
      </c>
      <c r="L75" s="50">
        <v>0</v>
      </c>
      <c r="M75" s="1">
        <v>0</v>
      </c>
      <c r="N75" s="50">
        <v>0</v>
      </c>
      <c r="O75" s="28">
        <f t="shared" si="7"/>
        <v>0</v>
      </c>
      <c r="P75" s="43">
        <v>0</v>
      </c>
      <c r="Q75" s="1">
        <v>0</v>
      </c>
      <c r="R75" s="1">
        <v>0</v>
      </c>
      <c r="S75" s="1">
        <v>0</v>
      </c>
    </row>
    <row r="76" spans="1:19" customFormat="1" hidden="1" x14ac:dyDescent="0.2">
      <c r="A76" s="1">
        <v>75195</v>
      </c>
      <c r="B76" s="2"/>
      <c r="C76" s="2"/>
      <c r="D76" s="2" t="s">
        <v>193</v>
      </c>
      <c r="E76" s="2" t="s">
        <v>194</v>
      </c>
      <c r="F76" s="15" t="s">
        <v>195</v>
      </c>
      <c r="G76" s="45">
        <f t="shared" si="4"/>
        <v>0</v>
      </c>
      <c r="H76" s="29">
        <v>0</v>
      </c>
      <c r="I76" s="30">
        <v>0</v>
      </c>
      <c r="J76" s="27">
        <f t="shared" si="5"/>
        <v>0</v>
      </c>
      <c r="K76" s="28">
        <f t="shared" si="6"/>
        <v>0</v>
      </c>
      <c r="L76" s="50">
        <v>0</v>
      </c>
      <c r="M76" s="1">
        <v>0</v>
      </c>
      <c r="N76" s="50">
        <v>0</v>
      </c>
      <c r="O76" s="28">
        <f t="shared" si="7"/>
        <v>0</v>
      </c>
      <c r="P76" s="43">
        <v>0</v>
      </c>
      <c r="Q76" s="1">
        <v>0</v>
      </c>
      <c r="R76" s="1">
        <v>0</v>
      </c>
      <c r="S76" s="1">
        <v>0</v>
      </c>
    </row>
    <row r="77" spans="1:19" x14ac:dyDescent="0.2">
      <c r="A77" s="1">
        <v>75220</v>
      </c>
      <c r="B77" s="2"/>
      <c r="C77" s="2"/>
      <c r="D77" s="93" t="s">
        <v>76</v>
      </c>
      <c r="E77" s="2" t="s">
        <v>196</v>
      </c>
      <c r="F77" s="15" t="s">
        <v>197</v>
      </c>
      <c r="G77" s="45">
        <f t="shared" si="4"/>
        <v>4</v>
      </c>
      <c r="H77" s="29">
        <v>4</v>
      </c>
      <c r="I77" s="30">
        <v>1</v>
      </c>
      <c r="J77" s="27">
        <f t="shared" si="5"/>
        <v>0</v>
      </c>
      <c r="K77" s="28">
        <f t="shared" si="6"/>
        <v>0</v>
      </c>
      <c r="L77" s="50">
        <v>0</v>
      </c>
      <c r="M77" s="1">
        <v>0</v>
      </c>
      <c r="N77" s="50">
        <v>0</v>
      </c>
      <c r="O77" s="28">
        <f t="shared" si="7"/>
        <v>0</v>
      </c>
      <c r="P77" s="43">
        <v>0</v>
      </c>
      <c r="Q77" s="1">
        <v>0</v>
      </c>
      <c r="R77" s="1">
        <v>0</v>
      </c>
      <c r="S77" s="1">
        <v>0</v>
      </c>
    </row>
    <row r="78" spans="1:19" customFormat="1" x14ac:dyDescent="0.2">
      <c r="A78" s="1">
        <v>75240</v>
      </c>
      <c r="B78" s="2"/>
      <c r="C78" s="2"/>
      <c r="D78" s="2" t="s">
        <v>38</v>
      </c>
      <c r="E78" s="2" t="s">
        <v>198</v>
      </c>
      <c r="F78" s="15" t="s">
        <v>199</v>
      </c>
      <c r="G78" s="45">
        <f t="shared" si="4"/>
        <v>1</v>
      </c>
      <c r="H78" s="29">
        <v>0</v>
      </c>
      <c r="I78" s="30">
        <v>0</v>
      </c>
      <c r="J78" s="27">
        <f t="shared" si="5"/>
        <v>1</v>
      </c>
      <c r="K78" s="28">
        <f t="shared" si="6"/>
        <v>1</v>
      </c>
      <c r="L78" s="50">
        <v>0</v>
      </c>
      <c r="M78" s="1">
        <v>0</v>
      </c>
      <c r="N78" s="50">
        <v>1</v>
      </c>
      <c r="O78" s="28">
        <f t="shared" si="7"/>
        <v>1</v>
      </c>
      <c r="P78" s="43">
        <v>0</v>
      </c>
      <c r="Q78" s="1">
        <v>0</v>
      </c>
      <c r="R78" s="1">
        <v>0</v>
      </c>
      <c r="S78" s="1">
        <v>1</v>
      </c>
    </row>
    <row r="79" spans="1:19" customFormat="1" x14ac:dyDescent="0.2">
      <c r="A79" s="1">
        <v>75270</v>
      </c>
      <c r="B79" s="2"/>
      <c r="C79" s="2"/>
      <c r="D79" s="2" t="s">
        <v>38</v>
      </c>
      <c r="E79" s="2" t="s">
        <v>200</v>
      </c>
      <c r="F79" s="15" t="s">
        <v>201</v>
      </c>
      <c r="G79" s="45">
        <f t="shared" si="4"/>
        <v>12</v>
      </c>
      <c r="H79" s="29">
        <v>0</v>
      </c>
      <c r="I79" s="30">
        <v>0</v>
      </c>
      <c r="J79" s="27">
        <f t="shared" si="5"/>
        <v>12</v>
      </c>
      <c r="K79" s="28">
        <f t="shared" si="6"/>
        <v>7</v>
      </c>
      <c r="L79" s="50">
        <v>1</v>
      </c>
      <c r="M79" s="1">
        <v>1</v>
      </c>
      <c r="N79" s="50">
        <v>11</v>
      </c>
      <c r="O79" s="28">
        <f t="shared" si="7"/>
        <v>7</v>
      </c>
      <c r="P79" s="43">
        <v>3</v>
      </c>
      <c r="Q79" s="1">
        <v>7</v>
      </c>
      <c r="R79" s="1">
        <v>4</v>
      </c>
      <c r="S79" s="1">
        <v>1</v>
      </c>
    </row>
    <row r="80" spans="1:19" customFormat="1" x14ac:dyDescent="0.2">
      <c r="A80" s="1">
        <v>75300</v>
      </c>
      <c r="B80" s="2"/>
      <c r="C80" s="2"/>
      <c r="D80" s="2" t="s">
        <v>38</v>
      </c>
      <c r="E80" s="2" t="s">
        <v>202</v>
      </c>
      <c r="F80" s="15" t="s">
        <v>203</v>
      </c>
      <c r="G80" s="45">
        <f t="shared" si="4"/>
        <v>15</v>
      </c>
      <c r="H80" s="29">
        <v>5</v>
      </c>
      <c r="I80" s="30">
        <v>1</v>
      </c>
      <c r="J80" s="27">
        <f t="shared" si="5"/>
        <v>10</v>
      </c>
      <c r="K80" s="28">
        <f t="shared" si="6"/>
        <v>5</v>
      </c>
      <c r="L80" s="50">
        <v>3</v>
      </c>
      <c r="M80" s="1">
        <v>4</v>
      </c>
      <c r="N80" s="50">
        <v>7</v>
      </c>
      <c r="O80" s="28">
        <f t="shared" si="7"/>
        <v>5</v>
      </c>
      <c r="P80" s="43">
        <v>0</v>
      </c>
      <c r="Q80" s="1">
        <v>0</v>
      </c>
      <c r="R80" s="1">
        <v>5</v>
      </c>
      <c r="S80" s="1">
        <v>1</v>
      </c>
    </row>
    <row r="81" spans="1:19" hidden="1" x14ac:dyDescent="0.2">
      <c r="A81" s="1">
        <v>75320</v>
      </c>
      <c r="B81" s="2"/>
      <c r="C81" s="2"/>
      <c r="D81" s="2" t="s">
        <v>0</v>
      </c>
      <c r="E81" s="2" t="s">
        <v>204</v>
      </c>
      <c r="F81" s="15" t="s">
        <v>205</v>
      </c>
      <c r="G81" s="45">
        <f t="shared" si="4"/>
        <v>0</v>
      </c>
      <c r="H81" s="29">
        <v>0</v>
      </c>
      <c r="I81" s="30">
        <v>0</v>
      </c>
      <c r="J81" s="27">
        <f t="shared" si="5"/>
        <v>0</v>
      </c>
      <c r="K81" s="28">
        <f t="shared" si="6"/>
        <v>0</v>
      </c>
      <c r="L81" s="50">
        <v>0</v>
      </c>
      <c r="M81" s="1">
        <v>0</v>
      </c>
      <c r="N81" s="50">
        <v>0</v>
      </c>
      <c r="O81" s="28">
        <f t="shared" si="7"/>
        <v>0</v>
      </c>
      <c r="P81" s="43">
        <v>0</v>
      </c>
      <c r="Q81" s="1">
        <v>0</v>
      </c>
      <c r="R81" s="1">
        <v>0</v>
      </c>
      <c r="S81" s="1">
        <v>0</v>
      </c>
    </row>
    <row r="82" spans="1:19" customFormat="1" hidden="1" x14ac:dyDescent="0.2">
      <c r="A82" s="1">
        <v>75330</v>
      </c>
      <c r="B82" s="2"/>
      <c r="C82" s="2"/>
      <c r="D82" s="2" t="s">
        <v>38</v>
      </c>
      <c r="E82" s="2" t="s">
        <v>206</v>
      </c>
      <c r="F82" s="15" t="s">
        <v>207</v>
      </c>
      <c r="G82" s="45">
        <f t="shared" si="4"/>
        <v>0</v>
      </c>
      <c r="H82" s="29">
        <v>0</v>
      </c>
      <c r="I82" s="30">
        <v>0</v>
      </c>
      <c r="J82" s="27">
        <f t="shared" si="5"/>
        <v>0</v>
      </c>
      <c r="K82" s="28">
        <f t="shared" si="6"/>
        <v>0</v>
      </c>
      <c r="L82" s="50">
        <v>0</v>
      </c>
      <c r="M82" s="1">
        <v>0</v>
      </c>
      <c r="N82" s="50">
        <v>0</v>
      </c>
      <c r="O82" s="28">
        <f t="shared" si="7"/>
        <v>0</v>
      </c>
      <c r="P82" s="43">
        <v>0</v>
      </c>
      <c r="Q82" s="1">
        <v>0</v>
      </c>
      <c r="R82" s="1">
        <v>0</v>
      </c>
      <c r="S82" s="1">
        <v>0</v>
      </c>
    </row>
    <row r="83" spans="1:19" customFormat="1" hidden="1" x14ac:dyDescent="0.2">
      <c r="A83" s="1">
        <v>75340</v>
      </c>
      <c r="B83" s="2" t="s">
        <v>45</v>
      </c>
      <c r="C83" s="2" t="s">
        <v>45</v>
      </c>
      <c r="D83" s="93" t="s">
        <v>208</v>
      </c>
      <c r="E83" s="2" t="s">
        <v>209</v>
      </c>
      <c r="F83" s="15" t="s">
        <v>210</v>
      </c>
      <c r="G83" s="45">
        <f t="shared" si="4"/>
        <v>0</v>
      </c>
      <c r="H83" s="29">
        <v>0</v>
      </c>
      <c r="I83" s="30">
        <v>0</v>
      </c>
      <c r="J83" s="27">
        <f t="shared" si="5"/>
        <v>0</v>
      </c>
      <c r="K83" s="28">
        <f t="shared" si="6"/>
        <v>0</v>
      </c>
      <c r="L83" s="50">
        <v>0</v>
      </c>
      <c r="M83" s="1">
        <v>0</v>
      </c>
      <c r="N83" s="50">
        <v>0</v>
      </c>
      <c r="O83" s="28">
        <f t="shared" si="7"/>
        <v>0</v>
      </c>
      <c r="P83" s="43">
        <v>0</v>
      </c>
      <c r="Q83" s="1">
        <v>0</v>
      </c>
      <c r="R83" s="1">
        <v>0</v>
      </c>
      <c r="S83" s="1">
        <v>0</v>
      </c>
    </row>
    <row r="84" spans="1:19" hidden="1" x14ac:dyDescent="0.2">
      <c r="A84" s="1">
        <v>75370</v>
      </c>
      <c r="B84" s="2"/>
      <c r="C84" s="2"/>
      <c r="D84" s="93" t="s">
        <v>76</v>
      </c>
      <c r="E84" s="2" t="s">
        <v>211</v>
      </c>
      <c r="F84" s="15" t="s">
        <v>212</v>
      </c>
      <c r="G84" s="45">
        <f t="shared" si="4"/>
        <v>0</v>
      </c>
      <c r="H84" s="29">
        <v>0</v>
      </c>
      <c r="I84" s="30">
        <v>0</v>
      </c>
      <c r="J84" s="27">
        <f t="shared" si="5"/>
        <v>0</v>
      </c>
      <c r="K84" s="28">
        <f t="shared" si="6"/>
        <v>0</v>
      </c>
      <c r="L84" s="50">
        <v>0</v>
      </c>
      <c r="M84" s="1">
        <v>0</v>
      </c>
      <c r="N84" s="50">
        <v>0</v>
      </c>
      <c r="O84" s="28">
        <f t="shared" si="7"/>
        <v>0</v>
      </c>
      <c r="P84" s="43">
        <v>0</v>
      </c>
      <c r="Q84" s="1">
        <v>0</v>
      </c>
      <c r="R84" s="1">
        <v>0</v>
      </c>
      <c r="S84" s="1">
        <v>0</v>
      </c>
    </row>
    <row r="85" spans="1:19" customFormat="1" x14ac:dyDescent="0.2">
      <c r="A85" s="1">
        <v>75390</v>
      </c>
      <c r="B85" s="2"/>
      <c r="C85" s="2"/>
      <c r="D85" s="2" t="s">
        <v>38</v>
      </c>
      <c r="E85" s="2" t="s">
        <v>213</v>
      </c>
      <c r="F85" s="15" t="s">
        <v>214</v>
      </c>
      <c r="G85" s="45">
        <f t="shared" si="4"/>
        <v>6</v>
      </c>
      <c r="H85" s="29">
        <v>0</v>
      </c>
      <c r="I85" s="30">
        <v>0</v>
      </c>
      <c r="J85" s="27">
        <f t="shared" si="5"/>
        <v>6</v>
      </c>
      <c r="K85" s="28">
        <f t="shared" si="6"/>
        <v>2</v>
      </c>
      <c r="L85" s="50">
        <v>2</v>
      </c>
      <c r="M85" s="1">
        <v>2</v>
      </c>
      <c r="N85" s="50">
        <v>4</v>
      </c>
      <c r="O85" s="28">
        <f t="shared" si="7"/>
        <v>1</v>
      </c>
      <c r="P85" s="43">
        <v>0</v>
      </c>
      <c r="Q85" s="1">
        <v>1</v>
      </c>
      <c r="R85" s="1">
        <v>1</v>
      </c>
      <c r="S85" s="1">
        <v>0</v>
      </c>
    </row>
    <row r="86" spans="1:19" customFormat="1" x14ac:dyDescent="0.2">
      <c r="A86" s="1">
        <v>75400</v>
      </c>
      <c r="B86" s="2"/>
      <c r="C86" s="2"/>
      <c r="D86" s="2" t="s">
        <v>38</v>
      </c>
      <c r="E86" s="2" t="s">
        <v>215</v>
      </c>
      <c r="F86" s="15" t="s">
        <v>216</v>
      </c>
      <c r="G86" s="45">
        <f t="shared" si="4"/>
        <v>7</v>
      </c>
      <c r="H86" s="29">
        <v>2</v>
      </c>
      <c r="I86" s="30">
        <v>1</v>
      </c>
      <c r="J86" s="27">
        <f t="shared" si="5"/>
        <v>5</v>
      </c>
      <c r="K86" s="28">
        <f t="shared" si="6"/>
        <v>3</v>
      </c>
      <c r="L86" s="50">
        <v>1</v>
      </c>
      <c r="M86" s="1">
        <v>2</v>
      </c>
      <c r="N86" s="50">
        <v>4</v>
      </c>
      <c r="O86" s="28">
        <f t="shared" si="7"/>
        <v>3</v>
      </c>
      <c r="P86" s="43">
        <v>0</v>
      </c>
      <c r="Q86" s="1">
        <v>1</v>
      </c>
      <c r="R86" s="1">
        <v>3</v>
      </c>
      <c r="S86" s="1">
        <v>1</v>
      </c>
    </row>
    <row r="87" spans="1:19" customFormat="1" hidden="1" x14ac:dyDescent="0.2">
      <c r="A87" s="1">
        <v>75410</v>
      </c>
      <c r="B87" s="2"/>
      <c r="C87" s="2"/>
      <c r="D87" s="2" t="s">
        <v>38</v>
      </c>
      <c r="E87" s="2" t="s">
        <v>217</v>
      </c>
      <c r="F87" s="15" t="s">
        <v>218</v>
      </c>
      <c r="G87" s="45">
        <f t="shared" si="4"/>
        <v>0</v>
      </c>
      <c r="H87" s="29">
        <v>0</v>
      </c>
      <c r="I87" s="30">
        <v>0</v>
      </c>
      <c r="J87" s="27">
        <f t="shared" si="5"/>
        <v>0</v>
      </c>
      <c r="K87" s="28">
        <f t="shared" si="6"/>
        <v>0</v>
      </c>
      <c r="L87" s="50">
        <v>0</v>
      </c>
      <c r="M87" s="1">
        <v>0</v>
      </c>
      <c r="N87" s="50">
        <v>0</v>
      </c>
      <c r="O87" s="28">
        <f t="shared" si="7"/>
        <v>0</v>
      </c>
      <c r="P87" s="43">
        <v>0</v>
      </c>
      <c r="Q87" s="1">
        <v>0</v>
      </c>
      <c r="R87" s="1">
        <v>0</v>
      </c>
      <c r="S87" s="1">
        <v>0</v>
      </c>
    </row>
    <row r="88" spans="1:19" customFormat="1" x14ac:dyDescent="0.2">
      <c r="A88" s="1">
        <v>75420</v>
      </c>
      <c r="B88" s="2"/>
      <c r="C88" s="2"/>
      <c r="D88" s="2" t="s">
        <v>38</v>
      </c>
      <c r="E88" s="2" t="s">
        <v>219</v>
      </c>
      <c r="F88" s="15" t="s">
        <v>220</v>
      </c>
      <c r="G88" s="45">
        <f t="shared" si="4"/>
        <v>17</v>
      </c>
      <c r="H88" s="29">
        <v>9</v>
      </c>
      <c r="I88" s="30">
        <v>1</v>
      </c>
      <c r="J88" s="27">
        <f t="shared" si="5"/>
        <v>8</v>
      </c>
      <c r="K88" s="28">
        <f t="shared" si="6"/>
        <v>2</v>
      </c>
      <c r="L88" s="50">
        <v>0</v>
      </c>
      <c r="M88" s="1">
        <v>0</v>
      </c>
      <c r="N88" s="50">
        <v>8</v>
      </c>
      <c r="O88" s="28">
        <f t="shared" si="7"/>
        <v>2</v>
      </c>
      <c r="P88" s="43">
        <v>2</v>
      </c>
      <c r="Q88" s="1">
        <v>2</v>
      </c>
      <c r="R88" s="1">
        <v>2</v>
      </c>
      <c r="S88" s="1">
        <v>0</v>
      </c>
    </row>
    <row r="89" spans="1:19" customFormat="1" x14ac:dyDescent="0.2">
      <c r="A89" s="1">
        <v>75430</v>
      </c>
      <c r="B89" s="2"/>
      <c r="C89" s="2"/>
      <c r="D89" s="2" t="s">
        <v>38</v>
      </c>
      <c r="E89" s="2" t="s">
        <v>221</v>
      </c>
      <c r="F89" s="15" t="s">
        <v>222</v>
      </c>
      <c r="G89" s="45">
        <f t="shared" si="4"/>
        <v>13</v>
      </c>
      <c r="H89" s="29">
        <v>8</v>
      </c>
      <c r="I89" s="30">
        <v>1</v>
      </c>
      <c r="J89" s="27">
        <f t="shared" si="5"/>
        <v>5</v>
      </c>
      <c r="K89" s="28">
        <f t="shared" si="6"/>
        <v>5</v>
      </c>
      <c r="L89" s="50">
        <v>0</v>
      </c>
      <c r="M89" s="1">
        <v>0</v>
      </c>
      <c r="N89" s="50">
        <v>5</v>
      </c>
      <c r="O89" s="28">
        <f t="shared" si="7"/>
        <v>5</v>
      </c>
      <c r="P89" s="43">
        <v>4</v>
      </c>
      <c r="Q89" s="1">
        <v>3</v>
      </c>
      <c r="R89" s="1">
        <v>5</v>
      </c>
      <c r="S89" s="1">
        <v>0</v>
      </c>
    </row>
    <row r="90" spans="1:19" customFormat="1" hidden="1" x14ac:dyDescent="0.2">
      <c r="A90" s="1">
        <v>75440</v>
      </c>
      <c r="B90" s="2"/>
      <c r="C90" s="2"/>
      <c r="D90" s="93" t="s">
        <v>76</v>
      </c>
      <c r="E90" s="2" t="s">
        <v>223</v>
      </c>
      <c r="F90" s="15" t="s">
        <v>224</v>
      </c>
      <c r="G90" s="45">
        <f t="shared" si="4"/>
        <v>0</v>
      </c>
      <c r="H90" s="29">
        <v>0</v>
      </c>
      <c r="I90" s="30">
        <v>0</v>
      </c>
      <c r="J90" s="27">
        <f t="shared" si="5"/>
        <v>0</v>
      </c>
      <c r="K90" s="28">
        <f t="shared" si="6"/>
        <v>0</v>
      </c>
      <c r="L90" s="50">
        <v>0</v>
      </c>
      <c r="M90" s="1">
        <v>0</v>
      </c>
      <c r="N90" s="50">
        <v>0</v>
      </c>
      <c r="O90" s="28">
        <f t="shared" si="7"/>
        <v>0</v>
      </c>
      <c r="P90" s="43">
        <v>0</v>
      </c>
      <c r="Q90" s="1">
        <v>0</v>
      </c>
      <c r="R90" s="1">
        <v>0</v>
      </c>
      <c r="S90" s="1">
        <v>0</v>
      </c>
    </row>
    <row r="91" spans="1:19" customFormat="1" x14ac:dyDescent="0.2">
      <c r="A91" s="1">
        <v>75470</v>
      </c>
      <c r="B91" s="2"/>
      <c r="C91" s="2"/>
      <c r="D91" s="2" t="s">
        <v>38</v>
      </c>
      <c r="E91" s="2" t="s">
        <v>225</v>
      </c>
      <c r="F91" s="15" t="s">
        <v>226</v>
      </c>
      <c r="G91" s="45">
        <f t="shared" si="4"/>
        <v>32</v>
      </c>
      <c r="H91" s="29">
        <v>9</v>
      </c>
      <c r="I91" s="30">
        <v>2</v>
      </c>
      <c r="J91" s="27">
        <f t="shared" si="5"/>
        <v>23</v>
      </c>
      <c r="K91" s="28">
        <f t="shared" si="6"/>
        <v>10</v>
      </c>
      <c r="L91" s="50">
        <v>3</v>
      </c>
      <c r="M91" s="1">
        <v>10</v>
      </c>
      <c r="N91" s="50">
        <v>20</v>
      </c>
      <c r="O91" s="28">
        <f t="shared" si="7"/>
        <v>5</v>
      </c>
      <c r="P91" s="43">
        <v>4</v>
      </c>
      <c r="Q91" s="1">
        <v>3</v>
      </c>
      <c r="R91" s="1">
        <v>5</v>
      </c>
      <c r="S91" s="1">
        <v>4</v>
      </c>
    </row>
    <row r="92" spans="1:19" customFormat="1" hidden="1" x14ac:dyDescent="0.2">
      <c r="A92" s="1">
        <v>75490</v>
      </c>
      <c r="B92" s="2"/>
      <c r="C92" s="2"/>
      <c r="D92" s="2" t="s">
        <v>1</v>
      </c>
      <c r="E92" s="2" t="s">
        <v>227</v>
      </c>
      <c r="F92" s="15" t="s">
        <v>228</v>
      </c>
      <c r="G92" s="45">
        <f t="shared" si="4"/>
        <v>0</v>
      </c>
      <c r="H92" s="29">
        <v>0</v>
      </c>
      <c r="I92" s="30">
        <v>0</v>
      </c>
      <c r="J92" s="27">
        <f t="shared" si="5"/>
        <v>0</v>
      </c>
      <c r="K92" s="28">
        <f t="shared" si="6"/>
        <v>0</v>
      </c>
      <c r="L92" s="50">
        <v>0</v>
      </c>
      <c r="M92" s="1">
        <v>0</v>
      </c>
      <c r="N92" s="50">
        <v>0</v>
      </c>
      <c r="O92" s="28">
        <f t="shared" si="7"/>
        <v>0</v>
      </c>
      <c r="P92" s="43">
        <v>0</v>
      </c>
      <c r="Q92" s="1">
        <v>0</v>
      </c>
      <c r="R92" s="1">
        <v>0</v>
      </c>
      <c r="S92" s="1">
        <v>0</v>
      </c>
    </row>
    <row r="93" spans="1:19" customFormat="1" hidden="1" x14ac:dyDescent="0.2">
      <c r="A93" s="1">
        <v>75540</v>
      </c>
      <c r="B93" s="2"/>
      <c r="C93" s="2"/>
      <c r="D93" s="93" t="s">
        <v>208</v>
      </c>
      <c r="E93" s="2" t="s">
        <v>229</v>
      </c>
      <c r="F93" s="15" t="s">
        <v>230</v>
      </c>
      <c r="G93" s="45">
        <f t="shared" si="4"/>
        <v>0</v>
      </c>
      <c r="H93" s="29">
        <v>0</v>
      </c>
      <c r="I93" s="30">
        <v>0</v>
      </c>
      <c r="J93" s="27">
        <f t="shared" si="5"/>
        <v>0</v>
      </c>
      <c r="K93" s="28">
        <f t="shared" si="6"/>
        <v>0</v>
      </c>
      <c r="L93" s="50">
        <v>0</v>
      </c>
      <c r="M93" s="1">
        <v>0</v>
      </c>
      <c r="N93" s="50">
        <v>0</v>
      </c>
      <c r="O93" s="28">
        <f t="shared" si="7"/>
        <v>0</v>
      </c>
      <c r="P93" s="43">
        <v>0</v>
      </c>
      <c r="Q93" s="1">
        <v>0</v>
      </c>
      <c r="R93" s="1">
        <v>0</v>
      </c>
      <c r="S93" s="1">
        <v>0</v>
      </c>
    </row>
    <row r="94" spans="1:19" customFormat="1" hidden="1" x14ac:dyDescent="0.2">
      <c r="A94" s="1">
        <v>75610</v>
      </c>
      <c r="B94" s="2"/>
      <c r="C94" s="2"/>
      <c r="D94" s="93" t="s">
        <v>76</v>
      </c>
      <c r="E94" s="2" t="s">
        <v>231</v>
      </c>
      <c r="F94" s="15" t="s">
        <v>232</v>
      </c>
      <c r="G94" s="45">
        <f t="shared" si="4"/>
        <v>0</v>
      </c>
      <c r="H94" s="29">
        <v>0</v>
      </c>
      <c r="I94" s="30">
        <v>0</v>
      </c>
      <c r="J94" s="27">
        <f t="shared" si="5"/>
        <v>0</v>
      </c>
      <c r="K94" s="28">
        <f t="shared" si="6"/>
        <v>0</v>
      </c>
      <c r="L94" s="50">
        <v>0</v>
      </c>
      <c r="M94" s="1">
        <v>0</v>
      </c>
      <c r="N94" s="50">
        <v>0</v>
      </c>
      <c r="O94" s="28">
        <f t="shared" si="7"/>
        <v>0</v>
      </c>
      <c r="P94" s="43">
        <v>0</v>
      </c>
      <c r="Q94" s="1">
        <v>0</v>
      </c>
      <c r="R94" s="1">
        <v>0</v>
      </c>
      <c r="S94" s="1">
        <v>0</v>
      </c>
    </row>
    <row r="95" spans="1:19" customFormat="1" x14ac:dyDescent="0.2">
      <c r="A95" s="1">
        <v>75670</v>
      </c>
      <c r="B95" s="2"/>
      <c r="C95" s="2"/>
      <c r="D95" s="2" t="s">
        <v>38</v>
      </c>
      <c r="E95" s="2" t="s">
        <v>233</v>
      </c>
      <c r="F95" s="15" t="s">
        <v>234</v>
      </c>
      <c r="G95" s="45">
        <f t="shared" si="4"/>
        <v>3</v>
      </c>
      <c r="H95" s="29">
        <v>2</v>
      </c>
      <c r="I95" s="30">
        <v>1</v>
      </c>
      <c r="J95" s="27">
        <f t="shared" si="5"/>
        <v>1</v>
      </c>
      <c r="K95" s="28">
        <f t="shared" si="6"/>
        <v>1</v>
      </c>
      <c r="L95" s="50">
        <v>0</v>
      </c>
      <c r="M95" s="1">
        <v>0</v>
      </c>
      <c r="N95" s="50">
        <v>1</v>
      </c>
      <c r="O95" s="28">
        <f t="shared" si="7"/>
        <v>1</v>
      </c>
      <c r="P95" s="43">
        <v>0</v>
      </c>
      <c r="Q95" s="1">
        <v>0</v>
      </c>
      <c r="R95" s="1">
        <v>1</v>
      </c>
      <c r="S95" s="1">
        <v>0</v>
      </c>
    </row>
    <row r="96" spans="1:19" customFormat="1" hidden="1" x14ac:dyDescent="0.2">
      <c r="A96" s="1">
        <v>75700</v>
      </c>
      <c r="B96" s="2" t="s">
        <v>45</v>
      </c>
      <c r="C96" s="2" t="s">
        <v>45</v>
      </c>
      <c r="D96" s="93" t="s">
        <v>208</v>
      </c>
      <c r="E96" s="2" t="s">
        <v>235</v>
      </c>
      <c r="F96" s="15" t="s">
        <v>236</v>
      </c>
      <c r="G96" s="45">
        <f t="shared" si="4"/>
        <v>0</v>
      </c>
      <c r="H96" s="29">
        <v>0</v>
      </c>
      <c r="I96" s="30">
        <v>0</v>
      </c>
      <c r="J96" s="27">
        <f t="shared" si="5"/>
        <v>0</v>
      </c>
      <c r="K96" s="28">
        <f t="shared" si="6"/>
        <v>0</v>
      </c>
      <c r="L96" s="50">
        <v>0</v>
      </c>
      <c r="M96" s="1">
        <v>0</v>
      </c>
      <c r="N96" s="50">
        <v>0</v>
      </c>
      <c r="O96" s="28">
        <f t="shared" si="7"/>
        <v>0</v>
      </c>
      <c r="P96" s="43">
        <v>0</v>
      </c>
      <c r="Q96" s="1">
        <v>0</v>
      </c>
      <c r="R96" s="1">
        <v>0</v>
      </c>
      <c r="S96" s="1">
        <v>0</v>
      </c>
    </row>
    <row r="97" spans="1:19" customFormat="1" hidden="1" x14ac:dyDescent="0.2">
      <c r="A97" s="1">
        <v>75940</v>
      </c>
      <c r="B97" s="2"/>
      <c r="C97" s="2"/>
      <c r="D97" s="2" t="s">
        <v>38</v>
      </c>
      <c r="E97" s="2" t="s">
        <v>237</v>
      </c>
      <c r="F97" s="15" t="s">
        <v>238</v>
      </c>
      <c r="G97" s="45">
        <f t="shared" si="4"/>
        <v>0</v>
      </c>
      <c r="H97" s="29">
        <v>0</v>
      </c>
      <c r="I97" s="30">
        <v>0</v>
      </c>
      <c r="J97" s="27">
        <f t="shared" si="5"/>
        <v>0</v>
      </c>
      <c r="K97" s="28">
        <f t="shared" si="6"/>
        <v>0</v>
      </c>
      <c r="L97" s="50">
        <v>0</v>
      </c>
      <c r="M97" s="1">
        <v>0</v>
      </c>
      <c r="N97" s="50">
        <v>0</v>
      </c>
      <c r="O97" s="28">
        <f t="shared" si="7"/>
        <v>0</v>
      </c>
      <c r="P97" s="43">
        <v>0</v>
      </c>
      <c r="Q97" s="1">
        <v>0</v>
      </c>
      <c r="R97" s="1">
        <v>0</v>
      </c>
      <c r="S97" s="1">
        <v>0</v>
      </c>
    </row>
    <row r="98" spans="1:19" customFormat="1" hidden="1" x14ac:dyDescent="0.2">
      <c r="A98" s="1">
        <v>75960</v>
      </c>
      <c r="B98" s="2"/>
      <c r="C98" s="2"/>
      <c r="D98" s="2" t="s">
        <v>38</v>
      </c>
      <c r="E98" s="2" t="s">
        <v>239</v>
      </c>
      <c r="F98" s="15" t="s">
        <v>240</v>
      </c>
      <c r="G98" s="45">
        <f t="shared" si="4"/>
        <v>0</v>
      </c>
      <c r="H98" s="29">
        <v>0</v>
      </c>
      <c r="I98" s="30">
        <v>0</v>
      </c>
      <c r="J98" s="27">
        <f t="shared" si="5"/>
        <v>0</v>
      </c>
      <c r="K98" s="28">
        <f t="shared" si="6"/>
        <v>0</v>
      </c>
      <c r="L98" s="50">
        <v>0</v>
      </c>
      <c r="M98" s="1">
        <v>0</v>
      </c>
      <c r="N98" s="50">
        <v>0</v>
      </c>
      <c r="O98" s="28">
        <f t="shared" si="7"/>
        <v>0</v>
      </c>
      <c r="P98" s="43">
        <v>0</v>
      </c>
      <c r="Q98" s="1">
        <v>0</v>
      </c>
      <c r="R98" s="1">
        <v>0</v>
      </c>
      <c r="S98" s="1">
        <v>0</v>
      </c>
    </row>
    <row r="99" spans="1:19" customFormat="1" x14ac:dyDescent="0.2">
      <c r="A99" s="1">
        <v>76060</v>
      </c>
      <c r="B99" s="2"/>
      <c r="C99" s="2"/>
      <c r="D99" s="2" t="s">
        <v>38</v>
      </c>
      <c r="E99" s="2" t="s">
        <v>241</v>
      </c>
      <c r="F99" s="15" t="s">
        <v>242</v>
      </c>
      <c r="G99" s="45">
        <f t="shared" si="4"/>
        <v>4</v>
      </c>
      <c r="H99" s="29">
        <v>4</v>
      </c>
      <c r="I99" s="30">
        <v>1</v>
      </c>
      <c r="J99" s="27">
        <f t="shared" si="5"/>
        <v>0</v>
      </c>
      <c r="K99" s="28">
        <f t="shared" si="6"/>
        <v>0</v>
      </c>
      <c r="L99" s="50">
        <v>0</v>
      </c>
      <c r="M99" s="1">
        <v>0</v>
      </c>
      <c r="N99" s="50">
        <v>0</v>
      </c>
      <c r="O99" s="28">
        <f t="shared" si="7"/>
        <v>0</v>
      </c>
      <c r="P99" s="43">
        <v>0</v>
      </c>
      <c r="Q99" s="1">
        <v>0</v>
      </c>
      <c r="R99" s="1">
        <v>0</v>
      </c>
      <c r="S99" s="1">
        <v>0</v>
      </c>
    </row>
    <row r="100" spans="1:19" customFormat="1" x14ac:dyDescent="0.2">
      <c r="A100" s="1">
        <v>76070</v>
      </c>
      <c r="B100" s="2"/>
      <c r="C100" s="2"/>
      <c r="D100" s="2" t="s">
        <v>38</v>
      </c>
      <c r="E100" s="2" t="s">
        <v>243</v>
      </c>
      <c r="F100" s="15" t="s">
        <v>244</v>
      </c>
      <c r="G100" s="45">
        <f t="shared" si="4"/>
        <v>7</v>
      </c>
      <c r="H100" s="29">
        <v>0</v>
      </c>
      <c r="I100" s="30">
        <v>0</v>
      </c>
      <c r="J100" s="27">
        <f t="shared" si="5"/>
        <v>7</v>
      </c>
      <c r="K100" s="28">
        <f t="shared" si="6"/>
        <v>2</v>
      </c>
      <c r="L100" s="50">
        <v>1</v>
      </c>
      <c r="M100" s="1">
        <v>2</v>
      </c>
      <c r="N100" s="50">
        <v>6</v>
      </c>
      <c r="O100" s="28">
        <f t="shared" si="7"/>
        <v>1</v>
      </c>
      <c r="P100" s="43">
        <v>1</v>
      </c>
      <c r="Q100" s="1">
        <v>1</v>
      </c>
      <c r="R100" s="1">
        <v>1</v>
      </c>
      <c r="S100" s="1">
        <v>0</v>
      </c>
    </row>
    <row r="101" spans="1:19" customFormat="1" hidden="1" x14ac:dyDescent="0.2">
      <c r="A101" s="1">
        <v>76090</v>
      </c>
      <c r="B101" s="2"/>
      <c r="C101" s="2"/>
      <c r="D101" s="93" t="s">
        <v>76</v>
      </c>
      <c r="E101" s="2" t="s">
        <v>245</v>
      </c>
      <c r="F101" s="15" t="s">
        <v>246</v>
      </c>
      <c r="G101" s="45">
        <f t="shared" si="4"/>
        <v>0</v>
      </c>
      <c r="H101" s="29">
        <v>0</v>
      </c>
      <c r="I101" s="30">
        <v>0</v>
      </c>
      <c r="J101" s="27">
        <f t="shared" si="5"/>
        <v>0</v>
      </c>
      <c r="K101" s="28">
        <f t="shared" si="6"/>
        <v>0</v>
      </c>
      <c r="L101" s="50">
        <v>0</v>
      </c>
      <c r="M101" s="1">
        <v>0</v>
      </c>
      <c r="N101" s="50">
        <v>0</v>
      </c>
      <c r="O101" s="28">
        <f t="shared" si="7"/>
        <v>0</v>
      </c>
      <c r="P101" s="43">
        <v>0</v>
      </c>
      <c r="Q101" s="1">
        <v>0</v>
      </c>
      <c r="R101" s="1">
        <v>0</v>
      </c>
      <c r="S101" s="1">
        <v>0</v>
      </c>
    </row>
    <row r="102" spans="1:19" customFormat="1" x14ac:dyDescent="0.2">
      <c r="A102" s="1">
        <v>76130</v>
      </c>
      <c r="B102" s="2"/>
      <c r="C102" s="2"/>
      <c r="D102" s="2" t="s">
        <v>38</v>
      </c>
      <c r="E102" s="2" t="s">
        <v>247</v>
      </c>
      <c r="F102" s="15" t="s">
        <v>248</v>
      </c>
      <c r="G102" s="45">
        <f t="shared" si="4"/>
        <v>21</v>
      </c>
      <c r="H102" s="29">
        <v>12</v>
      </c>
      <c r="I102" s="30">
        <v>2</v>
      </c>
      <c r="J102" s="27">
        <f t="shared" si="5"/>
        <v>9</v>
      </c>
      <c r="K102" s="28">
        <f t="shared" si="6"/>
        <v>5</v>
      </c>
      <c r="L102" s="50">
        <v>2</v>
      </c>
      <c r="M102" s="1">
        <v>5</v>
      </c>
      <c r="N102" s="50">
        <v>7</v>
      </c>
      <c r="O102" s="28">
        <f t="shared" si="7"/>
        <v>4</v>
      </c>
      <c r="P102" s="43">
        <v>1</v>
      </c>
      <c r="Q102" s="1">
        <v>0</v>
      </c>
      <c r="R102" s="1">
        <v>4</v>
      </c>
      <c r="S102" s="1">
        <v>2</v>
      </c>
    </row>
    <row r="103" spans="1:19" customFormat="1" x14ac:dyDescent="0.2">
      <c r="A103" s="1">
        <v>76150</v>
      </c>
      <c r="B103" s="2"/>
      <c r="C103" s="2"/>
      <c r="D103" s="2" t="s">
        <v>38</v>
      </c>
      <c r="E103" s="2" t="s">
        <v>249</v>
      </c>
      <c r="F103" s="15" t="s">
        <v>250</v>
      </c>
      <c r="G103" s="45">
        <f t="shared" si="4"/>
        <v>10</v>
      </c>
      <c r="H103" s="29">
        <v>9</v>
      </c>
      <c r="I103" s="30">
        <v>1</v>
      </c>
      <c r="J103" s="27">
        <f t="shared" si="5"/>
        <v>1</v>
      </c>
      <c r="K103" s="28">
        <f t="shared" si="6"/>
        <v>1</v>
      </c>
      <c r="L103" s="50">
        <v>0</v>
      </c>
      <c r="M103" s="1">
        <v>0</v>
      </c>
      <c r="N103" s="50">
        <v>1</v>
      </c>
      <c r="O103" s="28">
        <f t="shared" si="7"/>
        <v>1</v>
      </c>
      <c r="P103" s="43">
        <v>0</v>
      </c>
      <c r="Q103" s="1">
        <v>1</v>
      </c>
      <c r="R103" s="1">
        <v>0</v>
      </c>
      <c r="S103" s="1">
        <v>0</v>
      </c>
    </row>
    <row r="104" spans="1:19" customFormat="1" hidden="1" x14ac:dyDescent="0.2">
      <c r="A104" s="1">
        <v>76160</v>
      </c>
      <c r="B104" s="2"/>
      <c r="C104" s="2"/>
      <c r="D104" s="93" t="s">
        <v>208</v>
      </c>
      <c r="E104" s="2" t="s">
        <v>251</v>
      </c>
      <c r="F104" s="15" t="s">
        <v>252</v>
      </c>
      <c r="G104" s="45">
        <f t="shared" si="4"/>
        <v>0</v>
      </c>
      <c r="H104" s="29">
        <v>0</v>
      </c>
      <c r="I104" s="30">
        <v>0</v>
      </c>
      <c r="J104" s="27">
        <f t="shared" si="5"/>
        <v>0</v>
      </c>
      <c r="K104" s="28">
        <f t="shared" si="6"/>
        <v>0</v>
      </c>
      <c r="L104" s="50">
        <v>0</v>
      </c>
      <c r="M104" s="1">
        <v>0</v>
      </c>
      <c r="N104" s="50">
        <v>0</v>
      </c>
      <c r="O104" s="28">
        <f t="shared" si="7"/>
        <v>0</v>
      </c>
      <c r="P104" s="43">
        <v>0</v>
      </c>
      <c r="Q104" s="1">
        <v>0</v>
      </c>
      <c r="R104" s="1">
        <v>0</v>
      </c>
      <c r="S104" s="1">
        <v>0</v>
      </c>
    </row>
    <row r="105" spans="1:19" customFormat="1" x14ac:dyDescent="0.2">
      <c r="A105" s="1">
        <v>76200</v>
      </c>
      <c r="B105" s="2"/>
      <c r="C105" s="2"/>
      <c r="D105" s="2" t="s">
        <v>38</v>
      </c>
      <c r="E105" s="2" t="s">
        <v>253</v>
      </c>
      <c r="F105" s="15" t="s">
        <v>254</v>
      </c>
      <c r="G105" s="45">
        <f t="shared" si="4"/>
        <v>1</v>
      </c>
      <c r="H105" s="29">
        <v>0</v>
      </c>
      <c r="I105" s="30">
        <v>0</v>
      </c>
      <c r="J105" s="27">
        <f t="shared" si="5"/>
        <v>1</v>
      </c>
      <c r="K105" s="28">
        <f t="shared" si="6"/>
        <v>1</v>
      </c>
      <c r="L105" s="50">
        <v>1</v>
      </c>
      <c r="M105" s="1">
        <v>1</v>
      </c>
      <c r="N105" s="50">
        <v>0</v>
      </c>
      <c r="O105" s="28">
        <f t="shared" si="7"/>
        <v>0</v>
      </c>
      <c r="P105" s="43">
        <v>0</v>
      </c>
      <c r="Q105" s="1">
        <v>0</v>
      </c>
      <c r="R105" s="1">
        <v>0</v>
      </c>
      <c r="S105" s="1">
        <v>0</v>
      </c>
    </row>
    <row r="106" spans="1:19" customFormat="1" x14ac:dyDescent="0.2">
      <c r="A106" s="1">
        <v>76300</v>
      </c>
      <c r="B106" s="2"/>
      <c r="C106" s="2"/>
      <c r="D106" s="2" t="s">
        <v>38</v>
      </c>
      <c r="E106" s="2" t="s">
        <v>255</v>
      </c>
      <c r="F106" s="15" t="s">
        <v>256</v>
      </c>
      <c r="G106" s="45">
        <f t="shared" si="4"/>
        <v>10</v>
      </c>
      <c r="H106" s="29">
        <v>10</v>
      </c>
      <c r="I106" s="30">
        <v>1</v>
      </c>
      <c r="J106" s="27">
        <f t="shared" si="5"/>
        <v>0</v>
      </c>
      <c r="K106" s="28">
        <f t="shared" si="6"/>
        <v>0</v>
      </c>
      <c r="L106" s="50">
        <v>0</v>
      </c>
      <c r="M106" s="1">
        <v>0</v>
      </c>
      <c r="N106" s="50">
        <v>0</v>
      </c>
      <c r="O106" s="28">
        <f t="shared" si="7"/>
        <v>0</v>
      </c>
      <c r="P106" s="43">
        <v>0</v>
      </c>
      <c r="Q106" s="1">
        <v>0</v>
      </c>
      <c r="R106" s="1">
        <v>0</v>
      </c>
      <c r="S106" s="1">
        <v>0</v>
      </c>
    </row>
    <row r="107" spans="1:19" customFormat="1" x14ac:dyDescent="0.2">
      <c r="A107" s="1">
        <v>76320</v>
      </c>
      <c r="B107" s="2"/>
      <c r="C107" s="2"/>
      <c r="D107" s="93" t="s">
        <v>76</v>
      </c>
      <c r="E107" s="2" t="s">
        <v>257</v>
      </c>
      <c r="F107" s="15" t="s">
        <v>258</v>
      </c>
      <c r="G107" s="45">
        <f t="shared" si="4"/>
        <v>1</v>
      </c>
      <c r="H107" s="29">
        <v>1</v>
      </c>
      <c r="I107" s="30">
        <v>1</v>
      </c>
      <c r="J107" s="27">
        <f t="shared" si="5"/>
        <v>0</v>
      </c>
      <c r="K107" s="28">
        <f t="shared" si="6"/>
        <v>0</v>
      </c>
      <c r="L107" s="50">
        <v>0</v>
      </c>
      <c r="M107" s="1">
        <v>0</v>
      </c>
      <c r="N107" s="50">
        <v>0</v>
      </c>
      <c r="O107" s="28">
        <f t="shared" si="7"/>
        <v>0</v>
      </c>
      <c r="P107" s="43">
        <v>0</v>
      </c>
      <c r="Q107" s="1">
        <v>0</v>
      </c>
      <c r="R107" s="1">
        <v>0</v>
      </c>
      <c r="S107" s="1">
        <v>0</v>
      </c>
    </row>
    <row r="108" spans="1:19" customFormat="1" x14ac:dyDescent="0.2">
      <c r="A108" s="1">
        <v>76330</v>
      </c>
      <c r="B108" s="2"/>
      <c r="C108" s="2"/>
      <c r="D108" s="2" t="s">
        <v>38</v>
      </c>
      <c r="E108" s="2" t="s">
        <v>259</v>
      </c>
      <c r="F108" s="15" t="s">
        <v>260</v>
      </c>
      <c r="G108" s="45">
        <f t="shared" si="4"/>
        <v>1</v>
      </c>
      <c r="H108" s="29">
        <v>0</v>
      </c>
      <c r="I108" s="30">
        <v>0</v>
      </c>
      <c r="J108" s="27">
        <f t="shared" si="5"/>
        <v>1</v>
      </c>
      <c r="K108" s="28">
        <f t="shared" si="6"/>
        <v>1</v>
      </c>
      <c r="L108" s="50">
        <v>0</v>
      </c>
      <c r="M108" s="1">
        <v>0</v>
      </c>
      <c r="N108" s="50">
        <v>1</v>
      </c>
      <c r="O108" s="28">
        <f t="shared" si="7"/>
        <v>1</v>
      </c>
      <c r="P108" s="43">
        <v>1</v>
      </c>
      <c r="Q108" s="1">
        <v>0</v>
      </c>
      <c r="R108" s="1">
        <v>0</v>
      </c>
      <c r="S108" s="1">
        <v>0</v>
      </c>
    </row>
    <row r="109" spans="1:19" customFormat="1" hidden="1" x14ac:dyDescent="0.2">
      <c r="A109" s="1">
        <v>76340</v>
      </c>
      <c r="B109" s="2"/>
      <c r="C109" s="2"/>
      <c r="D109" s="2" t="s">
        <v>0</v>
      </c>
      <c r="E109" s="2" t="s">
        <v>261</v>
      </c>
      <c r="F109" s="15" t="s">
        <v>262</v>
      </c>
      <c r="G109" s="45">
        <f t="shared" si="4"/>
        <v>0</v>
      </c>
      <c r="H109" s="29">
        <v>0</v>
      </c>
      <c r="I109" s="30">
        <v>0</v>
      </c>
      <c r="J109" s="27">
        <f t="shared" si="5"/>
        <v>0</v>
      </c>
      <c r="K109" s="28">
        <f t="shared" si="6"/>
        <v>0</v>
      </c>
      <c r="L109" s="50">
        <v>0</v>
      </c>
      <c r="M109" s="1">
        <v>0</v>
      </c>
      <c r="N109" s="50">
        <v>0</v>
      </c>
      <c r="O109" s="28">
        <f t="shared" si="7"/>
        <v>0</v>
      </c>
      <c r="P109" s="43">
        <v>0</v>
      </c>
      <c r="Q109" s="1">
        <v>0</v>
      </c>
      <c r="R109" s="1">
        <v>0</v>
      </c>
      <c r="S109" s="1">
        <v>0</v>
      </c>
    </row>
    <row r="110" spans="1:19" customFormat="1" x14ac:dyDescent="0.2">
      <c r="A110" s="1">
        <v>76350</v>
      </c>
      <c r="B110" s="2"/>
      <c r="C110" s="2"/>
      <c r="D110" s="2" t="s">
        <v>38</v>
      </c>
      <c r="E110" s="2" t="s">
        <v>263</v>
      </c>
      <c r="F110" s="15" t="s">
        <v>264</v>
      </c>
      <c r="G110" s="45">
        <f t="shared" si="4"/>
        <v>2</v>
      </c>
      <c r="H110" s="29">
        <v>2</v>
      </c>
      <c r="I110" s="30">
        <v>1</v>
      </c>
      <c r="J110" s="27">
        <f t="shared" si="5"/>
        <v>0</v>
      </c>
      <c r="K110" s="28">
        <f t="shared" si="6"/>
        <v>0</v>
      </c>
      <c r="L110" s="50">
        <v>0</v>
      </c>
      <c r="M110" s="1">
        <v>0</v>
      </c>
      <c r="N110" s="50">
        <v>0</v>
      </c>
      <c r="O110" s="28">
        <f t="shared" si="7"/>
        <v>0</v>
      </c>
      <c r="P110" s="43">
        <v>0</v>
      </c>
      <c r="Q110" s="1">
        <v>0</v>
      </c>
      <c r="R110" s="1">
        <v>0</v>
      </c>
      <c r="S110" s="1">
        <v>0</v>
      </c>
    </row>
    <row r="111" spans="1:19" customFormat="1" hidden="1" x14ac:dyDescent="0.2">
      <c r="A111" s="1">
        <v>76360</v>
      </c>
      <c r="B111" s="2"/>
      <c r="C111" s="2"/>
      <c r="D111" s="2" t="s">
        <v>38</v>
      </c>
      <c r="E111" s="2" t="s">
        <v>265</v>
      </c>
      <c r="F111" s="15" t="s">
        <v>266</v>
      </c>
      <c r="G111" s="45">
        <f t="shared" si="4"/>
        <v>0</v>
      </c>
      <c r="H111" s="29">
        <v>0</v>
      </c>
      <c r="I111" s="30">
        <v>0</v>
      </c>
      <c r="J111" s="27">
        <f t="shared" si="5"/>
        <v>0</v>
      </c>
      <c r="K111" s="28">
        <f t="shared" si="6"/>
        <v>0</v>
      </c>
      <c r="L111" s="50">
        <v>0</v>
      </c>
      <c r="M111" s="1">
        <v>0</v>
      </c>
      <c r="N111" s="50">
        <v>0</v>
      </c>
      <c r="O111" s="28">
        <f t="shared" si="7"/>
        <v>0</v>
      </c>
      <c r="P111" s="43">
        <v>0</v>
      </c>
      <c r="Q111" s="1">
        <v>0</v>
      </c>
      <c r="R111" s="1">
        <v>0</v>
      </c>
      <c r="S111" s="1">
        <v>0</v>
      </c>
    </row>
    <row r="112" spans="1:19" customFormat="1" hidden="1" x14ac:dyDescent="0.2">
      <c r="A112" s="1">
        <v>76370</v>
      </c>
      <c r="B112" s="2" t="s">
        <v>45</v>
      </c>
      <c r="C112" s="2" t="s">
        <v>45</v>
      </c>
      <c r="D112" s="2"/>
      <c r="E112" s="2" t="s">
        <v>267</v>
      </c>
      <c r="F112" s="15"/>
      <c r="G112" s="45">
        <f t="shared" si="4"/>
        <v>0</v>
      </c>
      <c r="H112" s="29">
        <v>0</v>
      </c>
      <c r="I112" s="30">
        <v>0</v>
      </c>
      <c r="J112" s="27">
        <f t="shared" si="5"/>
        <v>0</v>
      </c>
      <c r="K112" s="28">
        <f t="shared" si="6"/>
        <v>0</v>
      </c>
      <c r="L112" s="50">
        <v>0</v>
      </c>
      <c r="M112" s="1">
        <v>0</v>
      </c>
      <c r="N112" s="50">
        <v>0</v>
      </c>
      <c r="O112" s="28">
        <f t="shared" si="7"/>
        <v>0</v>
      </c>
      <c r="P112" s="43">
        <v>0</v>
      </c>
      <c r="Q112" s="1">
        <v>0</v>
      </c>
      <c r="R112" s="1">
        <v>0</v>
      </c>
      <c r="S112" s="1">
        <v>0</v>
      </c>
    </row>
    <row r="113" spans="1:19" customFormat="1" x14ac:dyDescent="0.2">
      <c r="A113" s="1">
        <v>76410</v>
      </c>
      <c r="B113" s="2"/>
      <c r="C113" s="2"/>
      <c r="D113" s="2" t="s">
        <v>38</v>
      </c>
      <c r="E113" s="2" t="s">
        <v>268</v>
      </c>
      <c r="F113" s="15" t="s">
        <v>269</v>
      </c>
      <c r="G113" s="45">
        <f t="shared" si="4"/>
        <v>15</v>
      </c>
      <c r="H113" s="29">
        <v>15</v>
      </c>
      <c r="I113" s="30">
        <v>2</v>
      </c>
      <c r="J113" s="27">
        <f t="shared" si="5"/>
        <v>0</v>
      </c>
      <c r="K113" s="28">
        <f t="shared" si="6"/>
        <v>0</v>
      </c>
      <c r="L113" s="50">
        <v>0</v>
      </c>
      <c r="M113" s="1">
        <v>0</v>
      </c>
      <c r="N113" s="50">
        <v>0</v>
      </c>
      <c r="O113" s="28">
        <f t="shared" si="7"/>
        <v>0</v>
      </c>
      <c r="P113" s="43">
        <v>0</v>
      </c>
      <c r="Q113" s="1">
        <v>0</v>
      </c>
      <c r="R113" s="1">
        <v>0</v>
      </c>
      <c r="S113" s="1">
        <v>0</v>
      </c>
    </row>
    <row r="114" spans="1:19" customFormat="1" x14ac:dyDescent="0.2">
      <c r="A114" s="1">
        <v>76420</v>
      </c>
      <c r="B114" s="2"/>
      <c r="C114" s="2"/>
      <c r="D114" s="2" t="s">
        <v>38</v>
      </c>
      <c r="E114" s="2" t="s">
        <v>270</v>
      </c>
      <c r="F114" s="15" t="s">
        <v>271</v>
      </c>
      <c r="G114" s="45">
        <f t="shared" si="4"/>
        <v>10</v>
      </c>
      <c r="H114" s="29">
        <v>4</v>
      </c>
      <c r="I114" s="30">
        <v>1</v>
      </c>
      <c r="J114" s="27">
        <f t="shared" si="5"/>
        <v>6</v>
      </c>
      <c r="K114" s="28">
        <f t="shared" si="6"/>
        <v>9</v>
      </c>
      <c r="L114" s="50">
        <v>2</v>
      </c>
      <c r="M114" s="1">
        <v>9</v>
      </c>
      <c r="N114" s="50">
        <v>4</v>
      </c>
      <c r="O114" s="28">
        <f t="shared" si="7"/>
        <v>2</v>
      </c>
      <c r="P114" s="43">
        <v>1</v>
      </c>
      <c r="Q114" s="1">
        <v>0</v>
      </c>
      <c r="R114" s="1">
        <v>2</v>
      </c>
      <c r="S114" s="1">
        <v>0</v>
      </c>
    </row>
    <row r="115" spans="1:19" customFormat="1" x14ac:dyDescent="0.2">
      <c r="A115" s="1">
        <v>76430</v>
      </c>
      <c r="B115" s="2"/>
      <c r="C115" s="2"/>
      <c r="D115" s="2" t="s">
        <v>38</v>
      </c>
      <c r="E115" s="2" t="s">
        <v>272</v>
      </c>
      <c r="F115" s="15" t="s">
        <v>273</v>
      </c>
      <c r="G115" s="45">
        <f t="shared" si="4"/>
        <v>14</v>
      </c>
      <c r="H115" s="29">
        <v>10</v>
      </c>
      <c r="I115" s="30">
        <v>1</v>
      </c>
      <c r="J115" s="27">
        <f t="shared" si="5"/>
        <v>4</v>
      </c>
      <c r="K115" s="28">
        <f t="shared" si="6"/>
        <v>2</v>
      </c>
      <c r="L115" s="50">
        <v>1</v>
      </c>
      <c r="M115" s="1">
        <v>1</v>
      </c>
      <c r="N115" s="50">
        <v>3</v>
      </c>
      <c r="O115" s="28">
        <f t="shared" si="7"/>
        <v>2</v>
      </c>
      <c r="P115" s="43">
        <v>1</v>
      </c>
      <c r="Q115" s="1">
        <v>2</v>
      </c>
      <c r="R115" s="1">
        <v>2</v>
      </c>
      <c r="S115" s="1">
        <v>0</v>
      </c>
    </row>
    <row r="116" spans="1:19" customFormat="1" x14ac:dyDescent="0.2">
      <c r="A116" s="1">
        <v>76470</v>
      </c>
      <c r="B116" s="2"/>
      <c r="C116" s="2"/>
      <c r="D116" s="2" t="s">
        <v>38</v>
      </c>
      <c r="E116" s="2" t="s">
        <v>274</v>
      </c>
      <c r="F116" s="15" t="s">
        <v>275</v>
      </c>
      <c r="G116" s="45">
        <f t="shared" si="4"/>
        <v>4</v>
      </c>
      <c r="H116" s="29">
        <v>4</v>
      </c>
      <c r="I116" s="30">
        <v>1</v>
      </c>
      <c r="J116" s="27">
        <f t="shared" si="5"/>
        <v>0</v>
      </c>
      <c r="K116" s="28">
        <f t="shared" si="6"/>
        <v>0</v>
      </c>
      <c r="L116" s="50">
        <v>0</v>
      </c>
      <c r="M116" s="1">
        <v>0</v>
      </c>
      <c r="N116" s="50">
        <v>0</v>
      </c>
      <c r="O116" s="28">
        <f t="shared" si="7"/>
        <v>0</v>
      </c>
      <c r="P116" s="43">
        <v>0</v>
      </c>
      <c r="Q116" s="1">
        <v>0</v>
      </c>
      <c r="R116" s="1">
        <v>0</v>
      </c>
      <c r="S116" s="1">
        <v>0</v>
      </c>
    </row>
    <row r="117" spans="1:19" customFormat="1" x14ac:dyDescent="0.2">
      <c r="A117" s="1">
        <v>76520</v>
      </c>
      <c r="B117" s="2"/>
      <c r="C117" s="2"/>
      <c r="D117" s="2" t="s">
        <v>1</v>
      </c>
      <c r="E117" s="2" t="s">
        <v>276</v>
      </c>
      <c r="F117" s="15" t="s">
        <v>277</v>
      </c>
      <c r="G117" s="45">
        <f t="shared" si="4"/>
        <v>10</v>
      </c>
      <c r="H117" s="29">
        <v>8</v>
      </c>
      <c r="I117" s="30">
        <v>2</v>
      </c>
      <c r="J117" s="27">
        <f t="shared" si="5"/>
        <v>2</v>
      </c>
      <c r="K117" s="28">
        <f t="shared" si="6"/>
        <v>4</v>
      </c>
      <c r="L117" s="50">
        <v>1</v>
      </c>
      <c r="M117" s="1">
        <v>4</v>
      </c>
      <c r="N117" s="50">
        <v>1</v>
      </c>
      <c r="O117" s="28">
        <f t="shared" si="7"/>
        <v>1</v>
      </c>
      <c r="P117" s="43">
        <v>0</v>
      </c>
      <c r="Q117" s="1">
        <v>0</v>
      </c>
      <c r="R117" s="1">
        <v>1</v>
      </c>
      <c r="S117" s="1">
        <v>0</v>
      </c>
    </row>
    <row r="118" spans="1:19" customFormat="1" x14ac:dyDescent="0.2">
      <c r="A118" s="1">
        <v>76540</v>
      </c>
      <c r="B118" s="2"/>
      <c r="C118" s="2"/>
      <c r="D118" s="2" t="s">
        <v>38</v>
      </c>
      <c r="E118" s="2" t="s">
        <v>278</v>
      </c>
      <c r="F118" s="15" t="s">
        <v>279</v>
      </c>
      <c r="G118" s="45">
        <f t="shared" si="4"/>
        <v>17</v>
      </c>
      <c r="H118" s="29">
        <v>17</v>
      </c>
      <c r="I118" s="30">
        <v>2</v>
      </c>
      <c r="J118" s="27">
        <f t="shared" si="5"/>
        <v>0</v>
      </c>
      <c r="K118" s="28">
        <f t="shared" si="6"/>
        <v>0</v>
      </c>
      <c r="L118" s="50">
        <v>0</v>
      </c>
      <c r="M118" s="1">
        <v>0</v>
      </c>
      <c r="N118" s="50">
        <v>0</v>
      </c>
      <c r="O118" s="28">
        <f t="shared" si="7"/>
        <v>0</v>
      </c>
      <c r="P118" s="43">
        <v>0</v>
      </c>
      <c r="Q118" s="1">
        <v>0</v>
      </c>
      <c r="R118" s="1">
        <v>0</v>
      </c>
      <c r="S118" s="1">
        <v>0</v>
      </c>
    </row>
    <row r="119" spans="1:19" customFormat="1" x14ac:dyDescent="0.2">
      <c r="A119" s="1">
        <v>76590</v>
      </c>
      <c r="B119" s="2"/>
      <c r="C119" s="2"/>
      <c r="D119" s="2" t="s">
        <v>38</v>
      </c>
      <c r="E119" s="2" t="s">
        <v>280</v>
      </c>
      <c r="F119" s="15" t="s">
        <v>281</v>
      </c>
      <c r="G119" s="45">
        <f t="shared" si="4"/>
        <v>6</v>
      </c>
      <c r="H119" s="29">
        <v>6</v>
      </c>
      <c r="I119" s="30">
        <v>1</v>
      </c>
      <c r="J119" s="27">
        <f t="shared" si="5"/>
        <v>0</v>
      </c>
      <c r="K119" s="28">
        <f t="shared" si="6"/>
        <v>0</v>
      </c>
      <c r="L119" s="50">
        <v>0</v>
      </c>
      <c r="M119" s="1">
        <v>0</v>
      </c>
      <c r="N119" s="50">
        <v>0</v>
      </c>
      <c r="O119" s="28">
        <f t="shared" si="7"/>
        <v>0</v>
      </c>
      <c r="P119" s="43">
        <v>0</v>
      </c>
      <c r="Q119" s="1">
        <v>0</v>
      </c>
      <c r="R119" s="1">
        <v>0</v>
      </c>
      <c r="S119" s="1">
        <v>0</v>
      </c>
    </row>
    <row r="120" spans="1:19" customFormat="1" x14ac:dyDescent="0.2">
      <c r="A120" s="1">
        <v>76630</v>
      </c>
      <c r="B120" s="2"/>
      <c r="C120" s="2"/>
      <c r="D120" s="2" t="s">
        <v>38</v>
      </c>
      <c r="E120" s="2" t="s">
        <v>282</v>
      </c>
      <c r="F120" s="15" t="s">
        <v>283</v>
      </c>
      <c r="G120" s="45">
        <f t="shared" si="4"/>
        <v>24</v>
      </c>
      <c r="H120" s="29">
        <v>19</v>
      </c>
      <c r="I120" s="30">
        <v>2</v>
      </c>
      <c r="J120" s="27">
        <f t="shared" si="5"/>
        <v>5</v>
      </c>
      <c r="K120" s="28">
        <f t="shared" si="6"/>
        <v>6</v>
      </c>
      <c r="L120" s="50">
        <v>2</v>
      </c>
      <c r="M120" s="1">
        <v>4</v>
      </c>
      <c r="N120" s="50">
        <v>3</v>
      </c>
      <c r="O120" s="28">
        <f t="shared" si="7"/>
        <v>6</v>
      </c>
      <c r="P120" s="43">
        <v>6</v>
      </c>
      <c r="Q120" s="1">
        <v>0</v>
      </c>
      <c r="R120" s="1">
        <v>6</v>
      </c>
      <c r="S120" s="1">
        <v>0</v>
      </c>
    </row>
    <row r="121" spans="1:19" customFormat="1" x14ac:dyDescent="0.2">
      <c r="A121" s="1">
        <v>76650</v>
      </c>
      <c r="B121" s="2"/>
      <c r="C121" s="2"/>
      <c r="D121" s="2" t="s">
        <v>38</v>
      </c>
      <c r="E121" s="2" t="s">
        <v>284</v>
      </c>
      <c r="F121" s="15" t="s">
        <v>285</v>
      </c>
      <c r="G121" s="45">
        <f t="shared" si="4"/>
        <v>3</v>
      </c>
      <c r="H121" s="29">
        <v>0</v>
      </c>
      <c r="I121" s="30">
        <v>0</v>
      </c>
      <c r="J121" s="27">
        <f t="shared" si="5"/>
        <v>3</v>
      </c>
      <c r="K121" s="28">
        <f t="shared" si="6"/>
        <v>5</v>
      </c>
      <c r="L121" s="50">
        <v>0</v>
      </c>
      <c r="M121" s="1">
        <v>0</v>
      </c>
      <c r="N121" s="50">
        <v>3</v>
      </c>
      <c r="O121" s="28">
        <f t="shared" si="7"/>
        <v>5</v>
      </c>
      <c r="P121" s="43">
        <v>1</v>
      </c>
      <c r="Q121" s="1">
        <v>0</v>
      </c>
      <c r="R121" s="1">
        <v>5</v>
      </c>
      <c r="S121" s="1">
        <v>0</v>
      </c>
    </row>
    <row r="122" spans="1:19" customFormat="1" x14ac:dyDescent="0.2">
      <c r="A122" s="1">
        <v>76710</v>
      </c>
      <c r="B122" s="2"/>
      <c r="C122" s="2"/>
      <c r="D122" s="2" t="s">
        <v>38</v>
      </c>
      <c r="E122" s="2" t="s">
        <v>286</v>
      </c>
      <c r="F122" s="15" t="s">
        <v>287</v>
      </c>
      <c r="G122" s="45">
        <f t="shared" si="4"/>
        <v>20</v>
      </c>
      <c r="H122" s="29">
        <v>20</v>
      </c>
      <c r="I122" s="30">
        <v>2</v>
      </c>
      <c r="J122" s="27">
        <f t="shared" si="5"/>
        <v>0</v>
      </c>
      <c r="K122" s="28">
        <f t="shared" si="6"/>
        <v>0</v>
      </c>
      <c r="L122" s="50">
        <v>0</v>
      </c>
      <c r="M122" s="1">
        <v>0</v>
      </c>
      <c r="N122" s="50">
        <v>0</v>
      </c>
      <c r="O122" s="28">
        <f t="shared" si="7"/>
        <v>0</v>
      </c>
      <c r="P122" s="43">
        <v>0</v>
      </c>
      <c r="Q122" s="1">
        <v>0</v>
      </c>
      <c r="R122" s="1">
        <v>0</v>
      </c>
      <c r="S122" s="1">
        <v>0</v>
      </c>
    </row>
    <row r="123" spans="1:19" customFormat="1" x14ac:dyDescent="0.2">
      <c r="A123" s="1">
        <v>76720</v>
      </c>
      <c r="B123" s="2"/>
      <c r="C123" s="2"/>
      <c r="D123" s="2" t="s">
        <v>38</v>
      </c>
      <c r="E123" s="2" t="s">
        <v>288</v>
      </c>
      <c r="F123" s="15" t="s">
        <v>289</v>
      </c>
      <c r="G123" s="45">
        <f t="shared" si="4"/>
        <v>11</v>
      </c>
      <c r="H123" s="29">
        <v>10</v>
      </c>
      <c r="I123" s="30">
        <v>2</v>
      </c>
      <c r="J123" s="27">
        <f t="shared" si="5"/>
        <v>1</v>
      </c>
      <c r="K123" s="28">
        <f t="shared" si="6"/>
        <v>4</v>
      </c>
      <c r="L123" s="50">
        <v>0</v>
      </c>
      <c r="M123" s="1">
        <v>0</v>
      </c>
      <c r="N123" s="50">
        <v>1</v>
      </c>
      <c r="O123" s="28">
        <f t="shared" si="7"/>
        <v>4</v>
      </c>
      <c r="P123" s="43">
        <v>0</v>
      </c>
      <c r="Q123" s="1">
        <v>0</v>
      </c>
      <c r="R123" s="1">
        <v>4</v>
      </c>
      <c r="S123" s="1">
        <v>0</v>
      </c>
    </row>
    <row r="124" spans="1:19" customFormat="1" x14ac:dyDescent="0.2">
      <c r="A124" s="1">
        <v>76740</v>
      </c>
      <c r="B124" s="2"/>
      <c r="C124" s="2"/>
      <c r="D124" s="2" t="s">
        <v>38</v>
      </c>
      <c r="E124" s="2" t="s">
        <v>290</v>
      </c>
      <c r="F124" s="15" t="s">
        <v>291</v>
      </c>
      <c r="G124" s="45">
        <f t="shared" si="4"/>
        <v>12</v>
      </c>
      <c r="H124" s="29">
        <v>11</v>
      </c>
      <c r="I124" s="30">
        <v>3</v>
      </c>
      <c r="J124" s="27">
        <f t="shared" si="5"/>
        <v>1</v>
      </c>
      <c r="K124" s="28">
        <f t="shared" si="6"/>
        <v>1</v>
      </c>
      <c r="L124" s="50">
        <v>0</v>
      </c>
      <c r="M124" s="1">
        <v>0</v>
      </c>
      <c r="N124" s="50">
        <v>1</v>
      </c>
      <c r="O124" s="28">
        <f t="shared" si="7"/>
        <v>1</v>
      </c>
      <c r="P124" s="43">
        <v>1</v>
      </c>
      <c r="Q124" s="1">
        <v>0</v>
      </c>
      <c r="R124" s="1">
        <v>0</v>
      </c>
      <c r="S124" s="1">
        <v>0</v>
      </c>
    </row>
    <row r="125" spans="1:19" x14ac:dyDescent="0.2">
      <c r="A125" s="1">
        <v>76800</v>
      </c>
      <c r="B125" s="2"/>
      <c r="C125" s="2"/>
      <c r="D125" s="93" t="s">
        <v>76</v>
      </c>
      <c r="E125" s="2" t="s">
        <v>292</v>
      </c>
      <c r="F125" s="15" t="s">
        <v>293</v>
      </c>
      <c r="G125" s="45">
        <f t="shared" si="4"/>
        <v>2</v>
      </c>
      <c r="H125" s="29">
        <v>2</v>
      </c>
      <c r="I125" s="30">
        <v>1</v>
      </c>
      <c r="J125" s="27">
        <f t="shared" si="5"/>
        <v>0</v>
      </c>
      <c r="K125" s="28">
        <f t="shared" si="6"/>
        <v>0</v>
      </c>
      <c r="L125" s="50">
        <v>0</v>
      </c>
      <c r="M125" s="1">
        <v>0</v>
      </c>
      <c r="N125" s="50">
        <v>0</v>
      </c>
      <c r="O125" s="28">
        <f t="shared" si="7"/>
        <v>0</v>
      </c>
      <c r="P125" s="43">
        <v>0</v>
      </c>
      <c r="Q125" s="1">
        <v>0</v>
      </c>
      <c r="R125" s="1">
        <v>0</v>
      </c>
      <c r="S125" s="1">
        <v>0</v>
      </c>
    </row>
    <row r="126" spans="1:19" customFormat="1" hidden="1" x14ac:dyDescent="0.2">
      <c r="A126" s="1">
        <v>76810</v>
      </c>
      <c r="B126" s="2"/>
      <c r="C126" s="2"/>
      <c r="D126" s="93" t="s">
        <v>91</v>
      </c>
      <c r="E126" s="2" t="s">
        <v>294</v>
      </c>
      <c r="F126" s="15" t="s">
        <v>295</v>
      </c>
      <c r="G126" s="45">
        <f t="shared" si="4"/>
        <v>0</v>
      </c>
      <c r="H126" s="29">
        <v>0</v>
      </c>
      <c r="I126" s="30">
        <v>0</v>
      </c>
      <c r="J126" s="27">
        <f t="shared" si="5"/>
        <v>0</v>
      </c>
      <c r="K126" s="28">
        <f t="shared" si="6"/>
        <v>0</v>
      </c>
      <c r="L126" s="50">
        <v>0</v>
      </c>
      <c r="M126" s="1">
        <v>0</v>
      </c>
      <c r="N126" s="50">
        <v>0</v>
      </c>
      <c r="O126" s="28">
        <f t="shared" si="7"/>
        <v>0</v>
      </c>
      <c r="P126" s="43">
        <v>0</v>
      </c>
      <c r="Q126" s="1">
        <v>0</v>
      </c>
      <c r="R126" s="1">
        <v>0</v>
      </c>
      <c r="S126" s="1">
        <v>0</v>
      </c>
    </row>
    <row r="127" spans="1:19" customFormat="1" x14ac:dyDescent="0.2">
      <c r="A127" s="1">
        <v>76850</v>
      </c>
      <c r="B127" s="2"/>
      <c r="C127" s="2"/>
      <c r="D127" s="2" t="s">
        <v>38</v>
      </c>
      <c r="E127" s="2" t="s">
        <v>296</v>
      </c>
      <c r="F127" s="15" t="s">
        <v>297</v>
      </c>
      <c r="G127" s="45">
        <f t="shared" si="4"/>
        <v>3</v>
      </c>
      <c r="H127" s="29">
        <v>0</v>
      </c>
      <c r="I127" s="30">
        <v>0</v>
      </c>
      <c r="J127" s="27">
        <f t="shared" si="5"/>
        <v>3</v>
      </c>
      <c r="K127" s="28">
        <f t="shared" si="6"/>
        <v>3</v>
      </c>
      <c r="L127" s="50">
        <v>0</v>
      </c>
      <c r="M127" s="1">
        <v>0</v>
      </c>
      <c r="N127" s="50">
        <v>3</v>
      </c>
      <c r="O127" s="28">
        <f t="shared" si="7"/>
        <v>3</v>
      </c>
      <c r="P127" s="43">
        <v>3</v>
      </c>
      <c r="Q127" s="1">
        <v>1</v>
      </c>
      <c r="R127" s="1">
        <v>2</v>
      </c>
      <c r="S127" s="1">
        <v>0</v>
      </c>
    </row>
    <row r="128" spans="1:19" customFormat="1" x14ac:dyDescent="0.2">
      <c r="A128" s="1">
        <v>76860</v>
      </c>
      <c r="B128" s="2"/>
      <c r="C128" s="2"/>
      <c r="D128" s="2" t="s">
        <v>38</v>
      </c>
      <c r="E128" s="2" t="s">
        <v>298</v>
      </c>
      <c r="F128" s="15" t="s">
        <v>299</v>
      </c>
      <c r="G128" s="45">
        <f t="shared" si="4"/>
        <v>13</v>
      </c>
      <c r="H128" s="29">
        <v>11</v>
      </c>
      <c r="I128" s="30">
        <v>1</v>
      </c>
      <c r="J128" s="27">
        <f t="shared" si="5"/>
        <v>2</v>
      </c>
      <c r="K128" s="28">
        <f t="shared" si="6"/>
        <v>1</v>
      </c>
      <c r="L128" s="50">
        <v>0</v>
      </c>
      <c r="M128" s="1">
        <v>0</v>
      </c>
      <c r="N128" s="50">
        <v>2</v>
      </c>
      <c r="O128" s="28">
        <f t="shared" si="7"/>
        <v>1</v>
      </c>
      <c r="P128" s="43">
        <v>0</v>
      </c>
      <c r="Q128" s="1">
        <v>1</v>
      </c>
      <c r="R128" s="1">
        <v>0</v>
      </c>
      <c r="S128" s="1">
        <v>0</v>
      </c>
    </row>
    <row r="129" spans="1:19" customFormat="1" x14ac:dyDescent="0.2">
      <c r="A129" s="1">
        <v>76930</v>
      </c>
      <c r="B129" s="2"/>
      <c r="C129" s="2"/>
      <c r="D129" s="2" t="s">
        <v>38</v>
      </c>
      <c r="E129" s="2" t="s">
        <v>300</v>
      </c>
      <c r="F129" s="15" t="s">
        <v>301</v>
      </c>
      <c r="G129" s="45">
        <f t="shared" si="4"/>
        <v>7</v>
      </c>
      <c r="H129" s="29">
        <v>6</v>
      </c>
      <c r="I129" s="30">
        <v>1</v>
      </c>
      <c r="J129" s="27">
        <f t="shared" si="5"/>
        <v>1</v>
      </c>
      <c r="K129" s="28">
        <f t="shared" si="6"/>
        <v>2</v>
      </c>
      <c r="L129" s="50">
        <v>0</v>
      </c>
      <c r="M129" s="1">
        <v>0</v>
      </c>
      <c r="N129" s="50">
        <v>1</v>
      </c>
      <c r="O129" s="28">
        <f t="shared" si="7"/>
        <v>2</v>
      </c>
      <c r="P129" s="43">
        <v>0</v>
      </c>
      <c r="Q129" s="1">
        <v>0</v>
      </c>
      <c r="R129" s="1">
        <v>2</v>
      </c>
      <c r="S129" s="1">
        <v>0</v>
      </c>
    </row>
    <row r="130" spans="1:19" customFormat="1" x14ac:dyDescent="0.2">
      <c r="A130" s="1">
        <v>76940</v>
      </c>
      <c r="B130" s="2"/>
      <c r="C130" s="2"/>
      <c r="D130" s="2" t="s">
        <v>38</v>
      </c>
      <c r="E130" s="2" t="s">
        <v>302</v>
      </c>
      <c r="F130" s="15" t="s">
        <v>303</v>
      </c>
      <c r="G130" s="45">
        <f t="shared" ref="G130:G193" si="8">SUM(H130, J130)</f>
        <v>6</v>
      </c>
      <c r="H130" s="29">
        <v>0</v>
      </c>
      <c r="I130" s="30">
        <v>0</v>
      </c>
      <c r="J130" s="27">
        <f t="shared" ref="J130:J193" si="9">L130+N130</f>
        <v>6</v>
      </c>
      <c r="K130" s="28">
        <f t="shared" ref="K130:K193" si="10">MAX(P130:S130, M130)</f>
        <v>7</v>
      </c>
      <c r="L130" s="50">
        <v>3</v>
      </c>
      <c r="M130" s="1">
        <v>4</v>
      </c>
      <c r="N130" s="50">
        <v>3</v>
      </c>
      <c r="O130" s="28">
        <f t="shared" ref="O130:O193" si="11">MAX(P130:S130)</f>
        <v>7</v>
      </c>
      <c r="P130" s="43">
        <v>1</v>
      </c>
      <c r="Q130" s="1">
        <v>0</v>
      </c>
      <c r="R130" s="1">
        <v>7</v>
      </c>
      <c r="S130" s="1">
        <v>0</v>
      </c>
    </row>
    <row r="131" spans="1:19" customFormat="1" hidden="1" x14ac:dyDescent="0.2">
      <c r="A131" s="1">
        <v>76950</v>
      </c>
      <c r="B131" s="2"/>
      <c r="C131" s="2"/>
      <c r="D131" s="2" t="s">
        <v>38</v>
      </c>
      <c r="E131" s="2" t="s">
        <v>304</v>
      </c>
      <c r="F131" s="15" t="s">
        <v>305</v>
      </c>
      <c r="G131" s="45">
        <f t="shared" si="8"/>
        <v>0</v>
      </c>
      <c r="H131" s="29">
        <v>0</v>
      </c>
      <c r="I131" s="30">
        <v>0</v>
      </c>
      <c r="J131" s="27">
        <f t="shared" si="9"/>
        <v>0</v>
      </c>
      <c r="K131" s="28">
        <f t="shared" si="10"/>
        <v>0</v>
      </c>
      <c r="L131" s="50">
        <v>0</v>
      </c>
      <c r="M131" s="1">
        <v>0</v>
      </c>
      <c r="N131" s="50">
        <v>0</v>
      </c>
      <c r="O131" s="28">
        <f t="shared" si="11"/>
        <v>0</v>
      </c>
      <c r="P131" s="43">
        <v>0</v>
      </c>
      <c r="Q131" s="1">
        <v>0</v>
      </c>
      <c r="R131" s="1">
        <v>0</v>
      </c>
      <c r="S131" s="1">
        <v>0</v>
      </c>
    </row>
    <row r="132" spans="1:19" customFormat="1" x14ac:dyDescent="0.2">
      <c r="A132" s="1">
        <v>76960</v>
      </c>
      <c r="B132" s="2"/>
      <c r="C132" s="2"/>
      <c r="D132" s="2" t="s">
        <v>38</v>
      </c>
      <c r="E132" s="2" t="s">
        <v>306</v>
      </c>
      <c r="F132" s="15" t="s">
        <v>307</v>
      </c>
      <c r="G132" s="45">
        <f t="shared" si="8"/>
        <v>4</v>
      </c>
      <c r="H132" s="29">
        <v>3</v>
      </c>
      <c r="I132" s="30">
        <v>1</v>
      </c>
      <c r="J132" s="27">
        <f t="shared" si="9"/>
        <v>1</v>
      </c>
      <c r="K132" s="28">
        <f t="shared" si="10"/>
        <v>9</v>
      </c>
      <c r="L132" s="50">
        <v>0</v>
      </c>
      <c r="M132" s="1">
        <v>0</v>
      </c>
      <c r="N132" s="50">
        <v>1</v>
      </c>
      <c r="O132" s="28">
        <f t="shared" si="11"/>
        <v>9</v>
      </c>
      <c r="P132" s="43">
        <v>0</v>
      </c>
      <c r="Q132" s="1">
        <v>0</v>
      </c>
      <c r="R132" s="1">
        <v>9</v>
      </c>
      <c r="S132" s="1">
        <v>0</v>
      </c>
    </row>
    <row r="133" spans="1:19" customFormat="1" x14ac:dyDescent="0.2">
      <c r="A133" s="1">
        <v>76990</v>
      </c>
      <c r="B133" s="2"/>
      <c r="C133" s="2"/>
      <c r="D133" s="2" t="s">
        <v>38</v>
      </c>
      <c r="E133" s="2" t="s">
        <v>308</v>
      </c>
      <c r="F133" s="15" t="s">
        <v>309</v>
      </c>
      <c r="G133" s="45">
        <f t="shared" si="8"/>
        <v>9</v>
      </c>
      <c r="H133" s="29">
        <v>8</v>
      </c>
      <c r="I133" s="30">
        <v>5</v>
      </c>
      <c r="J133" s="27">
        <f t="shared" si="9"/>
        <v>1</v>
      </c>
      <c r="K133" s="28">
        <f t="shared" si="10"/>
        <v>1</v>
      </c>
      <c r="L133" s="50">
        <v>0</v>
      </c>
      <c r="M133" s="1">
        <v>0</v>
      </c>
      <c r="N133" s="50">
        <v>1</v>
      </c>
      <c r="O133" s="28">
        <f t="shared" si="11"/>
        <v>1</v>
      </c>
      <c r="P133" s="43">
        <v>0</v>
      </c>
      <c r="Q133" s="1">
        <v>0</v>
      </c>
      <c r="R133" s="1">
        <v>1</v>
      </c>
      <c r="S133" s="1">
        <v>0</v>
      </c>
    </row>
    <row r="134" spans="1:19" customFormat="1" hidden="1" x14ac:dyDescent="0.2">
      <c r="A134" s="1">
        <v>77240</v>
      </c>
      <c r="B134" s="2"/>
      <c r="C134" s="2"/>
      <c r="D134" s="93" t="s">
        <v>76</v>
      </c>
      <c r="E134" s="2" t="s">
        <v>310</v>
      </c>
      <c r="F134" s="15" t="s">
        <v>311</v>
      </c>
      <c r="G134" s="45">
        <f t="shared" si="8"/>
        <v>0</v>
      </c>
      <c r="H134" s="29">
        <v>0</v>
      </c>
      <c r="I134" s="30">
        <v>0</v>
      </c>
      <c r="J134" s="27">
        <f t="shared" si="9"/>
        <v>0</v>
      </c>
      <c r="K134" s="28">
        <f t="shared" si="10"/>
        <v>0</v>
      </c>
      <c r="L134" s="50">
        <v>0</v>
      </c>
      <c r="M134" s="1">
        <v>0</v>
      </c>
      <c r="N134" s="50">
        <v>0</v>
      </c>
      <c r="O134" s="28">
        <f t="shared" si="11"/>
        <v>0</v>
      </c>
      <c r="P134" s="43">
        <v>0</v>
      </c>
      <c r="Q134" s="1">
        <v>0</v>
      </c>
      <c r="R134" s="1">
        <v>0</v>
      </c>
      <c r="S134" s="1">
        <v>0</v>
      </c>
    </row>
    <row r="135" spans="1:19" customFormat="1" hidden="1" x14ac:dyDescent="0.2">
      <c r="A135" s="1">
        <v>77330</v>
      </c>
      <c r="B135" s="2" t="s">
        <v>45</v>
      </c>
      <c r="C135" s="2" t="s">
        <v>45</v>
      </c>
      <c r="D135" s="2"/>
      <c r="E135" s="2" t="s">
        <v>312</v>
      </c>
      <c r="F135" s="15"/>
      <c r="G135" s="45">
        <f t="shared" si="8"/>
        <v>0</v>
      </c>
      <c r="H135" s="29">
        <v>0</v>
      </c>
      <c r="I135" s="30">
        <v>0</v>
      </c>
      <c r="J135" s="27">
        <f t="shared" si="9"/>
        <v>0</v>
      </c>
      <c r="K135" s="28">
        <f t="shared" si="10"/>
        <v>0</v>
      </c>
      <c r="L135" s="50">
        <v>0</v>
      </c>
      <c r="M135" s="1">
        <v>0</v>
      </c>
      <c r="N135" s="50">
        <v>0</v>
      </c>
      <c r="O135" s="28">
        <f t="shared" si="11"/>
        <v>0</v>
      </c>
      <c r="P135" s="43">
        <v>0</v>
      </c>
      <c r="Q135" s="1">
        <v>0</v>
      </c>
      <c r="R135" s="1">
        <v>0</v>
      </c>
      <c r="S135" s="1">
        <v>0</v>
      </c>
    </row>
    <row r="136" spans="1:19" customFormat="1" x14ac:dyDescent="0.2">
      <c r="A136" s="1">
        <v>77540</v>
      </c>
      <c r="B136" s="2"/>
      <c r="C136" s="2"/>
      <c r="D136" s="2" t="s">
        <v>38</v>
      </c>
      <c r="E136" s="2" t="s">
        <v>313</v>
      </c>
      <c r="F136" s="15" t="s">
        <v>314</v>
      </c>
      <c r="G136" s="45">
        <f t="shared" si="8"/>
        <v>33</v>
      </c>
      <c r="H136" s="29">
        <v>9</v>
      </c>
      <c r="I136" s="30">
        <v>1</v>
      </c>
      <c r="J136" s="27">
        <f t="shared" si="9"/>
        <v>24</v>
      </c>
      <c r="K136" s="28">
        <f t="shared" si="10"/>
        <v>6</v>
      </c>
      <c r="L136" s="50">
        <v>2</v>
      </c>
      <c r="M136" s="1">
        <v>3</v>
      </c>
      <c r="N136" s="50">
        <v>22</v>
      </c>
      <c r="O136" s="28">
        <f t="shared" si="11"/>
        <v>6</v>
      </c>
      <c r="P136" s="43">
        <v>6</v>
      </c>
      <c r="Q136" s="1">
        <v>3</v>
      </c>
      <c r="R136" s="1">
        <v>4</v>
      </c>
      <c r="S136" s="1">
        <v>2</v>
      </c>
    </row>
    <row r="137" spans="1:19" customFormat="1" x14ac:dyDescent="0.2">
      <c r="A137" s="1">
        <v>77620</v>
      </c>
      <c r="B137" s="2"/>
      <c r="C137" s="2"/>
      <c r="D137" s="2" t="s">
        <v>38</v>
      </c>
      <c r="E137" s="2" t="s">
        <v>315</v>
      </c>
      <c r="F137" s="15" t="s">
        <v>316</v>
      </c>
      <c r="G137" s="45">
        <f t="shared" si="8"/>
        <v>11</v>
      </c>
      <c r="H137" s="29">
        <v>7</v>
      </c>
      <c r="I137" s="30">
        <v>1</v>
      </c>
      <c r="J137" s="27">
        <f t="shared" si="9"/>
        <v>4</v>
      </c>
      <c r="K137" s="28">
        <f t="shared" si="10"/>
        <v>2</v>
      </c>
      <c r="L137" s="50">
        <v>0</v>
      </c>
      <c r="M137" s="1">
        <v>0</v>
      </c>
      <c r="N137" s="50">
        <v>4</v>
      </c>
      <c r="O137" s="28">
        <f t="shared" si="11"/>
        <v>2</v>
      </c>
      <c r="P137" s="43">
        <v>2</v>
      </c>
      <c r="Q137" s="1">
        <v>1</v>
      </c>
      <c r="R137" s="1">
        <v>0</v>
      </c>
      <c r="S137" s="1">
        <v>0</v>
      </c>
    </row>
    <row r="138" spans="1:19" customFormat="1" hidden="1" x14ac:dyDescent="0.2">
      <c r="A138" s="1">
        <v>77650</v>
      </c>
      <c r="B138" s="2"/>
      <c r="C138" s="2"/>
      <c r="D138" s="2" t="s">
        <v>1</v>
      </c>
      <c r="E138" s="2" t="s">
        <v>317</v>
      </c>
      <c r="F138" s="15" t="s">
        <v>318</v>
      </c>
      <c r="G138" s="45">
        <f t="shared" si="8"/>
        <v>0</v>
      </c>
      <c r="H138" s="29">
        <v>0</v>
      </c>
      <c r="I138" s="30">
        <v>0</v>
      </c>
      <c r="J138" s="27">
        <f t="shared" si="9"/>
        <v>0</v>
      </c>
      <c r="K138" s="28">
        <f t="shared" si="10"/>
        <v>0</v>
      </c>
      <c r="L138" s="50">
        <v>0</v>
      </c>
      <c r="M138" s="1">
        <v>0</v>
      </c>
      <c r="N138" s="50">
        <v>0</v>
      </c>
      <c r="O138" s="28">
        <f t="shared" si="11"/>
        <v>0</v>
      </c>
      <c r="P138" s="43">
        <v>0</v>
      </c>
      <c r="Q138" s="1">
        <v>0</v>
      </c>
      <c r="R138" s="1">
        <v>0</v>
      </c>
      <c r="S138" s="1">
        <v>0</v>
      </c>
    </row>
    <row r="139" spans="1:19" hidden="1" x14ac:dyDescent="0.2">
      <c r="A139" s="1">
        <v>77670</v>
      </c>
      <c r="B139" s="2"/>
      <c r="C139" s="2"/>
      <c r="D139" s="93" t="s">
        <v>91</v>
      </c>
      <c r="E139" s="2" t="s">
        <v>319</v>
      </c>
      <c r="F139" s="15" t="s">
        <v>320</v>
      </c>
      <c r="G139" s="45">
        <f t="shared" si="8"/>
        <v>0</v>
      </c>
      <c r="H139" s="29">
        <v>0</v>
      </c>
      <c r="I139" s="30">
        <v>0</v>
      </c>
      <c r="J139" s="27">
        <f t="shared" si="9"/>
        <v>0</v>
      </c>
      <c r="K139" s="28">
        <f t="shared" si="10"/>
        <v>0</v>
      </c>
      <c r="L139" s="50">
        <v>0</v>
      </c>
      <c r="M139" s="1">
        <v>0</v>
      </c>
      <c r="N139" s="50">
        <v>0</v>
      </c>
      <c r="O139" s="28">
        <f t="shared" si="11"/>
        <v>0</v>
      </c>
      <c r="P139" s="43">
        <v>0</v>
      </c>
      <c r="Q139" s="1">
        <v>0</v>
      </c>
      <c r="R139" s="1">
        <v>0</v>
      </c>
      <c r="S139" s="1">
        <v>0</v>
      </c>
    </row>
    <row r="140" spans="1:19" customFormat="1" hidden="1" x14ac:dyDescent="0.2">
      <c r="A140" s="1">
        <v>77680</v>
      </c>
      <c r="B140" s="2" t="s">
        <v>45</v>
      </c>
      <c r="C140" s="2" t="s">
        <v>45</v>
      </c>
      <c r="D140" s="2"/>
      <c r="E140" s="2" t="s">
        <v>321</v>
      </c>
      <c r="F140" s="15"/>
      <c r="G140" s="45">
        <f t="shared" si="8"/>
        <v>0</v>
      </c>
      <c r="H140" s="29">
        <v>0</v>
      </c>
      <c r="I140" s="30">
        <v>0</v>
      </c>
      <c r="J140" s="27">
        <f t="shared" si="9"/>
        <v>0</v>
      </c>
      <c r="K140" s="28">
        <f t="shared" si="10"/>
        <v>0</v>
      </c>
      <c r="L140" s="50">
        <v>0</v>
      </c>
      <c r="M140" s="1">
        <v>0</v>
      </c>
      <c r="N140" s="50">
        <v>0</v>
      </c>
      <c r="O140" s="28">
        <f t="shared" si="11"/>
        <v>0</v>
      </c>
      <c r="P140" s="43">
        <v>0</v>
      </c>
      <c r="Q140" s="1">
        <v>0</v>
      </c>
      <c r="R140" s="1">
        <v>0</v>
      </c>
      <c r="S140" s="1">
        <v>0</v>
      </c>
    </row>
    <row r="141" spans="1:19" hidden="1" x14ac:dyDescent="0.2">
      <c r="A141" s="1">
        <v>77730</v>
      </c>
      <c r="B141" s="2"/>
      <c r="C141" s="2"/>
      <c r="D141" s="2" t="s">
        <v>0</v>
      </c>
      <c r="E141" s="2" t="s">
        <v>322</v>
      </c>
      <c r="F141" s="15" t="s">
        <v>323</v>
      </c>
      <c r="G141" s="45">
        <f t="shared" si="8"/>
        <v>0</v>
      </c>
      <c r="H141" s="29">
        <v>0</v>
      </c>
      <c r="I141" s="30">
        <v>0</v>
      </c>
      <c r="J141" s="27">
        <f t="shared" si="9"/>
        <v>0</v>
      </c>
      <c r="K141" s="28">
        <f t="shared" si="10"/>
        <v>0</v>
      </c>
      <c r="L141" s="50">
        <v>0</v>
      </c>
      <c r="M141" s="1">
        <v>0</v>
      </c>
      <c r="N141" s="50">
        <v>0</v>
      </c>
      <c r="O141" s="28">
        <f t="shared" si="11"/>
        <v>0</v>
      </c>
      <c r="P141" s="43">
        <v>0</v>
      </c>
      <c r="Q141" s="1">
        <v>0</v>
      </c>
      <c r="R141" s="1">
        <v>0</v>
      </c>
      <c r="S141" s="1">
        <v>0</v>
      </c>
    </row>
    <row r="142" spans="1:19" customFormat="1" x14ac:dyDescent="0.2">
      <c r="A142" s="1">
        <v>77750</v>
      </c>
      <c r="B142" s="2"/>
      <c r="C142" s="2"/>
      <c r="D142" s="2" t="s">
        <v>38</v>
      </c>
      <c r="E142" s="2" t="s">
        <v>324</v>
      </c>
      <c r="F142" s="15" t="s">
        <v>325</v>
      </c>
      <c r="G142" s="45">
        <f t="shared" si="8"/>
        <v>1</v>
      </c>
      <c r="H142" s="29">
        <v>1</v>
      </c>
      <c r="I142" s="30">
        <v>1</v>
      </c>
      <c r="J142" s="27">
        <f t="shared" si="9"/>
        <v>0</v>
      </c>
      <c r="K142" s="28">
        <f t="shared" si="10"/>
        <v>0</v>
      </c>
      <c r="L142" s="50">
        <v>0</v>
      </c>
      <c r="M142" s="1">
        <v>0</v>
      </c>
      <c r="N142" s="50">
        <v>0</v>
      </c>
      <c r="O142" s="28">
        <f t="shared" si="11"/>
        <v>0</v>
      </c>
      <c r="P142" s="43">
        <v>0</v>
      </c>
      <c r="Q142" s="1">
        <v>0</v>
      </c>
      <c r="R142" s="1">
        <v>0</v>
      </c>
      <c r="S142" s="1">
        <v>0</v>
      </c>
    </row>
    <row r="143" spans="1:19" customFormat="1" x14ac:dyDescent="0.2">
      <c r="A143" s="1">
        <v>77770</v>
      </c>
      <c r="B143" s="2"/>
      <c r="C143" s="2"/>
      <c r="D143" s="2" t="s">
        <v>38</v>
      </c>
      <c r="E143" s="2" t="s">
        <v>326</v>
      </c>
      <c r="F143" s="15" t="s">
        <v>327</v>
      </c>
      <c r="G143" s="45">
        <f t="shared" si="8"/>
        <v>5</v>
      </c>
      <c r="H143" s="29">
        <v>4</v>
      </c>
      <c r="I143" s="30">
        <v>1</v>
      </c>
      <c r="J143" s="27">
        <f t="shared" si="9"/>
        <v>1</v>
      </c>
      <c r="K143" s="28">
        <f t="shared" si="10"/>
        <v>2</v>
      </c>
      <c r="L143" s="50">
        <v>0</v>
      </c>
      <c r="M143" s="1">
        <v>0</v>
      </c>
      <c r="N143" s="50">
        <v>1</v>
      </c>
      <c r="O143" s="28">
        <f t="shared" si="11"/>
        <v>2</v>
      </c>
      <c r="P143" s="43">
        <v>2</v>
      </c>
      <c r="Q143" s="1">
        <v>0</v>
      </c>
      <c r="R143" s="1">
        <v>0</v>
      </c>
      <c r="S143" s="1">
        <v>0</v>
      </c>
    </row>
    <row r="144" spans="1:19" customFormat="1" hidden="1" x14ac:dyDescent="0.2">
      <c r="A144" s="1">
        <v>77780</v>
      </c>
      <c r="B144" s="2"/>
      <c r="C144" s="2"/>
      <c r="D144" s="2" t="s">
        <v>38</v>
      </c>
      <c r="E144" s="2" t="s">
        <v>328</v>
      </c>
      <c r="F144" s="15" t="s">
        <v>329</v>
      </c>
      <c r="G144" s="45">
        <f t="shared" si="8"/>
        <v>0</v>
      </c>
      <c r="H144" s="29">
        <v>0</v>
      </c>
      <c r="I144" s="30">
        <v>0</v>
      </c>
      <c r="J144" s="27">
        <f t="shared" si="9"/>
        <v>0</v>
      </c>
      <c r="K144" s="28">
        <f t="shared" si="10"/>
        <v>0</v>
      </c>
      <c r="L144" s="50">
        <v>0</v>
      </c>
      <c r="M144" s="1">
        <v>0</v>
      </c>
      <c r="N144" s="50">
        <v>0</v>
      </c>
      <c r="O144" s="28">
        <f t="shared" si="11"/>
        <v>0</v>
      </c>
      <c r="P144" s="43">
        <v>0</v>
      </c>
      <c r="Q144" s="1">
        <v>0</v>
      </c>
      <c r="R144" s="1">
        <v>0</v>
      </c>
      <c r="S144" s="1">
        <v>0</v>
      </c>
    </row>
    <row r="145" spans="1:19" customFormat="1" hidden="1" x14ac:dyDescent="0.2">
      <c r="A145" s="1">
        <v>77790</v>
      </c>
      <c r="B145" s="2"/>
      <c r="C145" s="2"/>
      <c r="D145" s="93" t="s">
        <v>96</v>
      </c>
      <c r="E145" s="2" t="s">
        <v>330</v>
      </c>
      <c r="F145" s="15" t="s">
        <v>331</v>
      </c>
      <c r="G145" s="45">
        <f t="shared" si="8"/>
        <v>0</v>
      </c>
      <c r="H145" s="29">
        <v>0</v>
      </c>
      <c r="I145" s="30">
        <v>0</v>
      </c>
      <c r="J145" s="27">
        <f t="shared" si="9"/>
        <v>0</v>
      </c>
      <c r="K145" s="28">
        <f t="shared" si="10"/>
        <v>0</v>
      </c>
      <c r="L145" s="50">
        <v>0</v>
      </c>
      <c r="M145" s="1">
        <v>0</v>
      </c>
      <c r="N145" s="50">
        <v>0</v>
      </c>
      <c r="O145" s="28">
        <f t="shared" si="11"/>
        <v>0</v>
      </c>
      <c r="P145" s="43">
        <v>0</v>
      </c>
      <c r="Q145" s="1">
        <v>0</v>
      </c>
      <c r="R145" s="1">
        <v>0</v>
      </c>
      <c r="S145" s="1">
        <v>0</v>
      </c>
    </row>
    <row r="146" spans="1:19" customFormat="1" hidden="1" x14ac:dyDescent="0.2">
      <c r="A146" s="1">
        <v>77810</v>
      </c>
      <c r="B146" s="2"/>
      <c r="C146" s="2"/>
      <c r="D146" s="93" t="s">
        <v>76</v>
      </c>
      <c r="E146" s="2" t="s">
        <v>332</v>
      </c>
      <c r="F146" s="15" t="s">
        <v>333</v>
      </c>
      <c r="G146" s="45">
        <f t="shared" si="8"/>
        <v>0</v>
      </c>
      <c r="H146" s="29">
        <v>0</v>
      </c>
      <c r="I146" s="30">
        <v>0</v>
      </c>
      <c r="J146" s="27">
        <f t="shared" si="9"/>
        <v>0</v>
      </c>
      <c r="K146" s="28">
        <f t="shared" si="10"/>
        <v>0</v>
      </c>
      <c r="L146" s="50">
        <v>0</v>
      </c>
      <c r="M146" s="1">
        <v>0</v>
      </c>
      <c r="N146" s="50">
        <v>0</v>
      </c>
      <c r="O146" s="28">
        <f t="shared" si="11"/>
        <v>0</v>
      </c>
      <c r="P146" s="43">
        <v>0</v>
      </c>
      <c r="Q146" s="1">
        <v>0</v>
      </c>
      <c r="R146" s="1">
        <v>0</v>
      </c>
      <c r="S146" s="1">
        <v>0</v>
      </c>
    </row>
    <row r="147" spans="1:19" customFormat="1" x14ac:dyDescent="0.2">
      <c r="A147" s="1">
        <v>77830</v>
      </c>
      <c r="B147" s="2"/>
      <c r="C147" s="2"/>
      <c r="D147" s="2" t="s">
        <v>38</v>
      </c>
      <c r="E147" s="2" t="s">
        <v>334</v>
      </c>
      <c r="F147" s="15" t="s">
        <v>335</v>
      </c>
      <c r="G147" s="45">
        <f t="shared" si="8"/>
        <v>10</v>
      </c>
      <c r="H147" s="29">
        <v>5</v>
      </c>
      <c r="I147" s="30">
        <v>1</v>
      </c>
      <c r="J147" s="27">
        <f t="shared" si="9"/>
        <v>5</v>
      </c>
      <c r="K147" s="28">
        <f t="shared" si="10"/>
        <v>2</v>
      </c>
      <c r="L147" s="50">
        <v>0</v>
      </c>
      <c r="M147" s="1">
        <v>0</v>
      </c>
      <c r="N147" s="50">
        <v>5</v>
      </c>
      <c r="O147" s="28">
        <f t="shared" si="11"/>
        <v>2</v>
      </c>
      <c r="P147" s="43">
        <v>2</v>
      </c>
      <c r="Q147" s="1">
        <v>1</v>
      </c>
      <c r="R147" s="1">
        <v>1</v>
      </c>
      <c r="S147" s="1">
        <v>0</v>
      </c>
    </row>
    <row r="148" spans="1:19" customFormat="1" x14ac:dyDescent="0.2">
      <c r="A148" s="1">
        <v>77840</v>
      </c>
      <c r="B148" s="2"/>
      <c r="C148" s="2"/>
      <c r="D148" s="2" t="s">
        <v>38</v>
      </c>
      <c r="E148" s="2" t="s">
        <v>336</v>
      </c>
      <c r="F148" s="15" t="s">
        <v>337</v>
      </c>
      <c r="G148" s="45">
        <f t="shared" si="8"/>
        <v>14</v>
      </c>
      <c r="H148" s="29">
        <v>3</v>
      </c>
      <c r="I148" s="30">
        <v>1</v>
      </c>
      <c r="J148" s="27">
        <f t="shared" si="9"/>
        <v>11</v>
      </c>
      <c r="K148" s="28">
        <f t="shared" si="10"/>
        <v>5</v>
      </c>
      <c r="L148" s="50">
        <v>0</v>
      </c>
      <c r="M148" s="1">
        <v>0</v>
      </c>
      <c r="N148" s="50">
        <v>11</v>
      </c>
      <c r="O148" s="28">
        <f t="shared" si="11"/>
        <v>5</v>
      </c>
      <c r="P148" s="43">
        <v>5</v>
      </c>
      <c r="Q148" s="1">
        <v>1</v>
      </c>
      <c r="R148" s="1">
        <v>3</v>
      </c>
      <c r="S148" s="1">
        <v>0</v>
      </c>
    </row>
    <row r="149" spans="1:19" customFormat="1" hidden="1" x14ac:dyDescent="0.2">
      <c r="A149" s="1">
        <v>77900</v>
      </c>
      <c r="B149" s="2"/>
      <c r="C149" s="2"/>
      <c r="D149" s="93" t="s">
        <v>91</v>
      </c>
      <c r="E149" s="2" t="s">
        <v>338</v>
      </c>
      <c r="F149" s="15" t="s">
        <v>339</v>
      </c>
      <c r="G149" s="45">
        <f t="shared" si="8"/>
        <v>0</v>
      </c>
      <c r="H149" s="29">
        <v>0</v>
      </c>
      <c r="I149" s="30">
        <v>0</v>
      </c>
      <c r="J149" s="27">
        <f t="shared" si="9"/>
        <v>0</v>
      </c>
      <c r="K149" s="28">
        <f t="shared" si="10"/>
        <v>0</v>
      </c>
      <c r="L149" s="50">
        <v>0</v>
      </c>
      <c r="M149" s="1">
        <v>0</v>
      </c>
      <c r="N149" s="50">
        <v>0</v>
      </c>
      <c r="O149" s="28">
        <f t="shared" si="11"/>
        <v>0</v>
      </c>
      <c r="P149" s="43">
        <v>0</v>
      </c>
      <c r="Q149" s="1">
        <v>0</v>
      </c>
      <c r="R149" s="1">
        <v>0</v>
      </c>
      <c r="S149" s="1">
        <v>0</v>
      </c>
    </row>
    <row r="150" spans="1:19" customFormat="1" hidden="1" x14ac:dyDescent="0.2">
      <c r="A150" s="1">
        <v>77920</v>
      </c>
      <c r="B150" s="2"/>
      <c r="C150" s="2"/>
      <c r="D150" s="93" t="s">
        <v>76</v>
      </c>
      <c r="E150" s="2" t="s">
        <v>340</v>
      </c>
      <c r="F150" s="15" t="s">
        <v>341</v>
      </c>
      <c r="G150" s="45">
        <f t="shared" si="8"/>
        <v>0</v>
      </c>
      <c r="H150" s="29">
        <v>0</v>
      </c>
      <c r="I150" s="30">
        <v>0</v>
      </c>
      <c r="J150" s="27">
        <f t="shared" si="9"/>
        <v>0</v>
      </c>
      <c r="K150" s="28">
        <f t="shared" si="10"/>
        <v>0</v>
      </c>
      <c r="L150" s="50">
        <v>0</v>
      </c>
      <c r="M150" s="1">
        <v>0</v>
      </c>
      <c r="N150" s="50">
        <v>0</v>
      </c>
      <c r="O150" s="28">
        <f t="shared" si="11"/>
        <v>0</v>
      </c>
      <c r="P150" s="43">
        <v>0</v>
      </c>
      <c r="Q150" s="1">
        <v>0</v>
      </c>
      <c r="R150" s="1">
        <v>0</v>
      </c>
      <c r="S150" s="1">
        <v>0</v>
      </c>
    </row>
    <row r="151" spans="1:19" customFormat="1" hidden="1" x14ac:dyDescent="0.2">
      <c r="A151" s="1">
        <v>77940</v>
      </c>
      <c r="B151" s="2"/>
      <c r="C151" s="2"/>
      <c r="D151" s="2" t="s">
        <v>342</v>
      </c>
      <c r="E151" s="2" t="s">
        <v>343</v>
      </c>
      <c r="F151" s="15" t="s">
        <v>344</v>
      </c>
      <c r="G151" s="45">
        <f t="shared" si="8"/>
        <v>0</v>
      </c>
      <c r="H151" s="29">
        <v>0</v>
      </c>
      <c r="I151" s="30">
        <v>0</v>
      </c>
      <c r="J151" s="27">
        <f t="shared" si="9"/>
        <v>0</v>
      </c>
      <c r="K151" s="28">
        <f t="shared" si="10"/>
        <v>0</v>
      </c>
      <c r="L151" s="50">
        <v>0</v>
      </c>
      <c r="M151" s="1">
        <v>0</v>
      </c>
      <c r="N151" s="50">
        <v>0</v>
      </c>
      <c r="O151" s="28">
        <f t="shared" si="11"/>
        <v>0</v>
      </c>
      <c r="P151" s="43">
        <v>0</v>
      </c>
      <c r="Q151" s="1">
        <v>0</v>
      </c>
      <c r="R151" s="1">
        <v>0</v>
      </c>
      <c r="S151" s="1">
        <v>0</v>
      </c>
    </row>
    <row r="152" spans="1:19" customFormat="1" x14ac:dyDescent="0.2">
      <c r="A152" s="1">
        <v>77960</v>
      </c>
      <c r="B152" s="2"/>
      <c r="C152" s="2"/>
      <c r="D152" s="2" t="s">
        <v>38</v>
      </c>
      <c r="E152" s="2" t="s">
        <v>345</v>
      </c>
      <c r="F152" s="15" t="s">
        <v>346</v>
      </c>
      <c r="G152" s="45">
        <f t="shared" si="8"/>
        <v>18</v>
      </c>
      <c r="H152" s="29">
        <v>15</v>
      </c>
      <c r="I152" s="30">
        <v>1</v>
      </c>
      <c r="J152" s="27">
        <f t="shared" si="9"/>
        <v>3</v>
      </c>
      <c r="K152" s="28">
        <f t="shared" si="10"/>
        <v>2</v>
      </c>
      <c r="L152" s="50">
        <v>0</v>
      </c>
      <c r="M152" s="1">
        <v>0</v>
      </c>
      <c r="N152" s="50">
        <v>3</v>
      </c>
      <c r="O152" s="28">
        <f t="shared" si="11"/>
        <v>2</v>
      </c>
      <c r="P152" s="43">
        <v>2</v>
      </c>
      <c r="Q152" s="1">
        <v>2</v>
      </c>
      <c r="R152" s="1">
        <v>0</v>
      </c>
      <c r="S152" s="1">
        <v>0</v>
      </c>
    </row>
    <row r="153" spans="1:19" customFormat="1" hidden="1" x14ac:dyDescent="0.2">
      <c r="A153" s="1">
        <v>77980</v>
      </c>
      <c r="B153" s="2"/>
      <c r="C153" s="2"/>
      <c r="D153" s="2" t="s">
        <v>38</v>
      </c>
      <c r="E153" s="2" t="s">
        <v>347</v>
      </c>
      <c r="F153" s="15" t="s">
        <v>348</v>
      </c>
      <c r="G153" s="45">
        <f t="shared" si="8"/>
        <v>0</v>
      </c>
      <c r="H153" s="29">
        <v>0</v>
      </c>
      <c r="I153" s="30">
        <v>0</v>
      </c>
      <c r="J153" s="27">
        <f t="shared" si="9"/>
        <v>0</v>
      </c>
      <c r="K153" s="28">
        <f t="shared" si="10"/>
        <v>0</v>
      </c>
      <c r="L153" s="50">
        <v>0</v>
      </c>
      <c r="M153" s="1">
        <v>0</v>
      </c>
      <c r="N153" s="50">
        <v>0</v>
      </c>
      <c r="O153" s="28">
        <f t="shared" si="11"/>
        <v>0</v>
      </c>
      <c r="P153" s="43">
        <v>0</v>
      </c>
      <c r="Q153" s="1">
        <v>0</v>
      </c>
      <c r="R153" s="1">
        <v>0</v>
      </c>
      <c r="S153" s="1">
        <v>0</v>
      </c>
    </row>
    <row r="154" spans="1:19" customFormat="1" x14ac:dyDescent="0.2">
      <c r="A154" s="1">
        <v>78000</v>
      </c>
      <c r="B154" s="2"/>
      <c r="C154" s="2"/>
      <c r="D154" s="2" t="s">
        <v>38</v>
      </c>
      <c r="E154" s="2" t="s">
        <v>349</v>
      </c>
      <c r="F154" s="15" t="s">
        <v>350</v>
      </c>
      <c r="G154" s="45">
        <f t="shared" si="8"/>
        <v>4</v>
      </c>
      <c r="H154" s="29">
        <v>3</v>
      </c>
      <c r="I154" s="30">
        <v>1</v>
      </c>
      <c r="J154" s="27">
        <f t="shared" si="9"/>
        <v>1</v>
      </c>
      <c r="K154" s="28">
        <f t="shared" si="10"/>
        <v>1</v>
      </c>
      <c r="L154" s="50">
        <v>0</v>
      </c>
      <c r="M154" s="1">
        <v>0</v>
      </c>
      <c r="N154" s="50">
        <v>1</v>
      </c>
      <c r="O154" s="28">
        <f t="shared" si="11"/>
        <v>1</v>
      </c>
      <c r="P154" s="43">
        <v>0</v>
      </c>
      <c r="Q154" s="1">
        <v>0</v>
      </c>
      <c r="R154" s="1">
        <v>1</v>
      </c>
      <c r="S154" s="1">
        <v>0</v>
      </c>
    </row>
    <row r="155" spans="1:19" customFormat="1" hidden="1" x14ac:dyDescent="0.2">
      <c r="A155" s="1">
        <v>78020</v>
      </c>
      <c r="B155" s="2"/>
      <c r="C155" s="2"/>
      <c r="D155" s="2" t="s">
        <v>38</v>
      </c>
      <c r="E155" s="2" t="s">
        <v>351</v>
      </c>
      <c r="F155" s="15" t="s">
        <v>352</v>
      </c>
      <c r="G155" s="45">
        <f t="shared" si="8"/>
        <v>0</v>
      </c>
      <c r="H155" s="29">
        <v>0</v>
      </c>
      <c r="I155" s="30">
        <v>0</v>
      </c>
      <c r="J155" s="27">
        <f t="shared" si="9"/>
        <v>0</v>
      </c>
      <c r="K155" s="28">
        <f t="shared" si="10"/>
        <v>0</v>
      </c>
      <c r="L155" s="50">
        <v>0</v>
      </c>
      <c r="M155" s="1">
        <v>0</v>
      </c>
      <c r="N155" s="50">
        <v>0</v>
      </c>
      <c r="O155" s="28">
        <f t="shared" si="11"/>
        <v>0</v>
      </c>
      <c r="P155" s="43">
        <v>0</v>
      </c>
      <c r="Q155" s="1">
        <v>0</v>
      </c>
      <c r="R155" s="1">
        <v>0</v>
      </c>
      <c r="S155" s="1">
        <v>0</v>
      </c>
    </row>
    <row r="156" spans="1:19" customFormat="1" x14ac:dyDescent="0.2">
      <c r="A156" s="1">
        <v>78040</v>
      </c>
      <c r="B156" s="2"/>
      <c r="C156" s="2"/>
      <c r="D156" s="2" t="s">
        <v>38</v>
      </c>
      <c r="E156" s="2" t="s">
        <v>353</v>
      </c>
      <c r="F156" s="15" t="s">
        <v>354</v>
      </c>
      <c r="G156" s="45">
        <f t="shared" si="8"/>
        <v>15</v>
      </c>
      <c r="H156" s="29">
        <v>5</v>
      </c>
      <c r="I156" s="30">
        <v>1</v>
      </c>
      <c r="J156" s="27">
        <f t="shared" si="9"/>
        <v>10</v>
      </c>
      <c r="K156" s="28">
        <f t="shared" si="10"/>
        <v>6</v>
      </c>
      <c r="L156" s="50">
        <v>3</v>
      </c>
      <c r="M156" s="1">
        <v>5</v>
      </c>
      <c r="N156" s="50">
        <v>7</v>
      </c>
      <c r="O156" s="28">
        <f t="shared" si="11"/>
        <v>6</v>
      </c>
      <c r="P156" s="43">
        <v>2</v>
      </c>
      <c r="Q156" s="1">
        <v>1</v>
      </c>
      <c r="R156" s="1">
        <v>6</v>
      </c>
      <c r="S156" s="1">
        <v>0</v>
      </c>
    </row>
    <row r="157" spans="1:19" customFormat="1" hidden="1" x14ac:dyDescent="0.2">
      <c r="A157" s="1">
        <v>78120</v>
      </c>
      <c r="B157" s="2"/>
      <c r="C157" s="2"/>
      <c r="D157" s="93" t="s">
        <v>96</v>
      </c>
      <c r="E157" s="2" t="s">
        <v>355</v>
      </c>
      <c r="F157" s="15" t="s">
        <v>356</v>
      </c>
      <c r="G157" s="45">
        <f t="shared" si="8"/>
        <v>0</v>
      </c>
      <c r="H157" s="29">
        <v>0</v>
      </c>
      <c r="I157" s="30">
        <v>0</v>
      </c>
      <c r="J157" s="27">
        <f t="shared" si="9"/>
        <v>0</v>
      </c>
      <c r="K157" s="28">
        <f t="shared" si="10"/>
        <v>0</v>
      </c>
      <c r="L157" s="50">
        <v>0</v>
      </c>
      <c r="M157" s="1">
        <v>0</v>
      </c>
      <c r="N157" s="50">
        <v>0</v>
      </c>
      <c r="O157" s="28">
        <f t="shared" si="11"/>
        <v>0</v>
      </c>
      <c r="P157" s="43">
        <v>0</v>
      </c>
      <c r="Q157" s="1">
        <v>0</v>
      </c>
      <c r="R157" s="1">
        <v>0</v>
      </c>
      <c r="S157" s="1">
        <v>0</v>
      </c>
    </row>
    <row r="158" spans="1:19" customFormat="1" x14ac:dyDescent="0.2">
      <c r="A158" s="1">
        <v>78220</v>
      </c>
      <c r="B158" s="2"/>
      <c r="C158" s="2"/>
      <c r="D158" s="2" t="s">
        <v>38</v>
      </c>
      <c r="E158" s="2" t="s">
        <v>357</v>
      </c>
      <c r="F158" s="15" t="s">
        <v>358</v>
      </c>
      <c r="G158" s="45">
        <f t="shared" si="8"/>
        <v>19</v>
      </c>
      <c r="H158" s="29">
        <v>19</v>
      </c>
      <c r="I158" s="30">
        <v>2</v>
      </c>
      <c r="J158" s="27">
        <f t="shared" si="9"/>
        <v>0</v>
      </c>
      <c r="K158" s="28">
        <f t="shared" si="10"/>
        <v>0</v>
      </c>
      <c r="L158" s="50">
        <v>0</v>
      </c>
      <c r="M158" s="1">
        <v>0</v>
      </c>
      <c r="N158" s="50">
        <v>0</v>
      </c>
      <c r="O158" s="28">
        <f t="shared" si="11"/>
        <v>0</v>
      </c>
      <c r="P158" s="43">
        <v>0</v>
      </c>
      <c r="Q158" s="1">
        <v>0</v>
      </c>
      <c r="R158" s="1">
        <v>0</v>
      </c>
      <c r="S158" s="1">
        <v>0</v>
      </c>
    </row>
    <row r="159" spans="1:19" customFormat="1" x14ac:dyDescent="0.2">
      <c r="A159" s="1">
        <v>78240</v>
      </c>
      <c r="B159" s="2"/>
      <c r="C159" s="2"/>
      <c r="D159" s="2" t="s">
        <v>38</v>
      </c>
      <c r="E159" s="2" t="s">
        <v>359</v>
      </c>
      <c r="F159" s="15" t="s">
        <v>360</v>
      </c>
      <c r="G159" s="45">
        <f t="shared" si="8"/>
        <v>11</v>
      </c>
      <c r="H159" s="29">
        <v>6</v>
      </c>
      <c r="I159" s="30">
        <v>1</v>
      </c>
      <c r="J159" s="27">
        <f t="shared" si="9"/>
        <v>5</v>
      </c>
      <c r="K159" s="28">
        <f t="shared" si="10"/>
        <v>1</v>
      </c>
      <c r="L159" s="50">
        <v>0</v>
      </c>
      <c r="M159" s="1">
        <v>0</v>
      </c>
      <c r="N159" s="50">
        <v>5</v>
      </c>
      <c r="O159" s="28">
        <f t="shared" si="11"/>
        <v>1</v>
      </c>
      <c r="P159" s="43">
        <v>1</v>
      </c>
      <c r="Q159" s="1">
        <v>1</v>
      </c>
      <c r="R159" s="1">
        <v>1</v>
      </c>
      <c r="S159" s="1">
        <v>1</v>
      </c>
    </row>
    <row r="160" spans="1:19" customFormat="1" x14ac:dyDescent="0.2">
      <c r="A160" s="1">
        <v>78260</v>
      </c>
      <c r="B160" s="2"/>
      <c r="C160" s="2"/>
      <c r="D160" s="2" t="s">
        <v>38</v>
      </c>
      <c r="E160" s="2" t="s">
        <v>361</v>
      </c>
      <c r="F160" s="15" t="s">
        <v>362</v>
      </c>
      <c r="G160" s="45">
        <f t="shared" si="8"/>
        <v>8</v>
      </c>
      <c r="H160" s="29">
        <v>0</v>
      </c>
      <c r="I160" s="30">
        <v>0</v>
      </c>
      <c r="J160" s="27">
        <f t="shared" si="9"/>
        <v>8</v>
      </c>
      <c r="K160" s="28">
        <f t="shared" si="10"/>
        <v>2</v>
      </c>
      <c r="L160" s="50">
        <v>1</v>
      </c>
      <c r="M160" s="1">
        <v>1</v>
      </c>
      <c r="N160" s="50">
        <v>7</v>
      </c>
      <c r="O160" s="28">
        <f t="shared" si="11"/>
        <v>2</v>
      </c>
      <c r="P160" s="43">
        <v>1</v>
      </c>
      <c r="Q160" s="1">
        <v>2</v>
      </c>
      <c r="R160" s="1">
        <v>2</v>
      </c>
      <c r="S160" s="1">
        <v>1</v>
      </c>
    </row>
    <row r="161" spans="1:19" customFormat="1" x14ac:dyDescent="0.2">
      <c r="A161" s="1">
        <v>78280</v>
      </c>
      <c r="B161" s="2"/>
      <c r="C161" s="2"/>
      <c r="D161" s="2" t="s">
        <v>38</v>
      </c>
      <c r="E161" s="2" t="s">
        <v>363</v>
      </c>
      <c r="F161" s="15" t="s">
        <v>364</v>
      </c>
      <c r="G161" s="45">
        <f t="shared" si="8"/>
        <v>1</v>
      </c>
      <c r="H161" s="29">
        <v>1</v>
      </c>
      <c r="I161" s="30">
        <v>1</v>
      </c>
      <c r="J161" s="27">
        <f t="shared" si="9"/>
        <v>0</v>
      </c>
      <c r="K161" s="28">
        <f t="shared" si="10"/>
        <v>0</v>
      </c>
      <c r="L161" s="50">
        <v>0</v>
      </c>
      <c r="M161" s="1">
        <v>0</v>
      </c>
      <c r="N161" s="50">
        <v>0</v>
      </c>
      <c r="O161" s="28">
        <f t="shared" si="11"/>
        <v>0</v>
      </c>
      <c r="P161" s="43">
        <v>0</v>
      </c>
      <c r="Q161" s="1">
        <v>0</v>
      </c>
      <c r="R161" s="1">
        <v>0</v>
      </c>
      <c r="S161" s="1">
        <v>0</v>
      </c>
    </row>
    <row r="162" spans="1:19" customFormat="1" x14ac:dyDescent="0.2">
      <c r="A162" s="1">
        <v>78290</v>
      </c>
      <c r="B162" s="2"/>
      <c r="C162" s="2"/>
      <c r="D162" s="2" t="s">
        <v>38</v>
      </c>
      <c r="E162" s="2" t="s">
        <v>365</v>
      </c>
      <c r="F162" s="15" t="s">
        <v>366</v>
      </c>
      <c r="G162" s="45">
        <f t="shared" si="8"/>
        <v>9</v>
      </c>
      <c r="H162" s="29">
        <v>2</v>
      </c>
      <c r="I162" s="30">
        <v>1</v>
      </c>
      <c r="J162" s="27">
        <f t="shared" si="9"/>
        <v>7</v>
      </c>
      <c r="K162" s="28">
        <f t="shared" si="10"/>
        <v>4</v>
      </c>
      <c r="L162" s="50">
        <v>1</v>
      </c>
      <c r="M162" s="1">
        <v>1</v>
      </c>
      <c r="N162" s="50">
        <v>6</v>
      </c>
      <c r="O162" s="28">
        <f t="shared" si="11"/>
        <v>4</v>
      </c>
      <c r="P162" s="43">
        <v>2</v>
      </c>
      <c r="Q162" s="1">
        <v>2</v>
      </c>
      <c r="R162" s="1">
        <v>4</v>
      </c>
      <c r="S162" s="1">
        <v>0</v>
      </c>
    </row>
    <row r="163" spans="1:19" customFormat="1" x14ac:dyDescent="0.2">
      <c r="A163" s="1">
        <v>78310</v>
      </c>
      <c r="B163" s="2"/>
      <c r="C163" s="2"/>
      <c r="D163" s="2" t="s">
        <v>38</v>
      </c>
      <c r="E163" s="2" t="s">
        <v>367</v>
      </c>
      <c r="F163" s="15" t="s">
        <v>368</v>
      </c>
      <c r="G163" s="45">
        <f t="shared" si="8"/>
        <v>4</v>
      </c>
      <c r="H163" s="29">
        <v>1</v>
      </c>
      <c r="I163" s="30">
        <v>6</v>
      </c>
      <c r="J163" s="27">
        <f t="shared" si="9"/>
        <v>3</v>
      </c>
      <c r="K163" s="28">
        <f t="shared" si="10"/>
        <v>3</v>
      </c>
      <c r="L163" s="50">
        <v>1</v>
      </c>
      <c r="M163" s="1">
        <v>1</v>
      </c>
      <c r="N163" s="50">
        <v>2</v>
      </c>
      <c r="O163" s="28">
        <f t="shared" si="11"/>
        <v>3</v>
      </c>
      <c r="P163" s="43">
        <v>1</v>
      </c>
      <c r="Q163" s="1">
        <v>0</v>
      </c>
      <c r="R163" s="1">
        <v>3</v>
      </c>
      <c r="S163" s="1">
        <v>0</v>
      </c>
    </row>
    <row r="164" spans="1:19" customFormat="1" x14ac:dyDescent="0.2">
      <c r="A164" s="1">
        <v>78330</v>
      </c>
      <c r="B164" s="2"/>
      <c r="C164" s="2"/>
      <c r="D164" s="2" t="s">
        <v>38</v>
      </c>
      <c r="E164" s="2" t="s">
        <v>369</v>
      </c>
      <c r="F164" s="15" t="s">
        <v>370</v>
      </c>
      <c r="G164" s="45">
        <f t="shared" si="8"/>
        <v>6</v>
      </c>
      <c r="H164" s="29">
        <v>3</v>
      </c>
      <c r="I164" s="30">
        <v>2</v>
      </c>
      <c r="J164" s="27">
        <f t="shared" si="9"/>
        <v>3</v>
      </c>
      <c r="K164" s="28">
        <f t="shared" si="10"/>
        <v>7</v>
      </c>
      <c r="L164" s="50">
        <v>1</v>
      </c>
      <c r="M164" s="1">
        <v>7</v>
      </c>
      <c r="N164" s="50">
        <v>2</v>
      </c>
      <c r="O164" s="28">
        <f t="shared" si="11"/>
        <v>5</v>
      </c>
      <c r="P164" s="43">
        <v>0</v>
      </c>
      <c r="Q164" s="1">
        <v>0</v>
      </c>
      <c r="R164" s="1">
        <v>5</v>
      </c>
      <c r="S164" s="1">
        <v>0</v>
      </c>
    </row>
    <row r="165" spans="1:19" customFormat="1" x14ac:dyDescent="0.2">
      <c r="A165" s="1">
        <v>78340</v>
      </c>
      <c r="B165" s="2"/>
      <c r="C165" s="2"/>
      <c r="D165" s="2" t="s">
        <v>38</v>
      </c>
      <c r="E165" s="2" t="s">
        <v>371</v>
      </c>
      <c r="F165" s="15" t="s">
        <v>372</v>
      </c>
      <c r="G165" s="45">
        <f t="shared" si="8"/>
        <v>8</v>
      </c>
      <c r="H165" s="29">
        <v>6</v>
      </c>
      <c r="I165" s="30">
        <v>1</v>
      </c>
      <c r="J165" s="27">
        <f t="shared" si="9"/>
        <v>2</v>
      </c>
      <c r="K165" s="28">
        <f t="shared" si="10"/>
        <v>17</v>
      </c>
      <c r="L165" s="50">
        <v>1</v>
      </c>
      <c r="M165" s="1">
        <v>17</v>
      </c>
      <c r="N165" s="50">
        <v>1</v>
      </c>
      <c r="O165" s="28">
        <f t="shared" si="11"/>
        <v>1</v>
      </c>
      <c r="P165" s="43">
        <v>0</v>
      </c>
      <c r="Q165" s="1">
        <v>0</v>
      </c>
      <c r="R165" s="1">
        <v>1</v>
      </c>
      <c r="S165" s="1">
        <v>0</v>
      </c>
    </row>
    <row r="166" spans="1:19" customFormat="1" hidden="1" x14ac:dyDescent="0.2">
      <c r="A166" s="40">
        <v>78340.5</v>
      </c>
      <c r="B166" s="2" t="s">
        <v>373</v>
      </c>
      <c r="C166" s="2" t="s">
        <v>373</v>
      </c>
      <c r="D166" s="2"/>
      <c r="E166" s="2" t="s">
        <v>374</v>
      </c>
      <c r="F166" s="15"/>
      <c r="G166" s="45">
        <f t="shared" si="8"/>
        <v>0</v>
      </c>
      <c r="H166" s="29">
        <v>0</v>
      </c>
      <c r="I166" s="30">
        <v>0</v>
      </c>
      <c r="J166" s="27">
        <f t="shared" si="9"/>
        <v>0</v>
      </c>
      <c r="K166" s="28">
        <f t="shared" si="10"/>
        <v>0</v>
      </c>
      <c r="L166" s="50">
        <v>0</v>
      </c>
      <c r="M166" s="1">
        <v>0</v>
      </c>
      <c r="N166" s="50">
        <v>0</v>
      </c>
      <c r="O166" s="28">
        <f t="shared" si="11"/>
        <v>0</v>
      </c>
      <c r="P166" s="43">
        <v>0</v>
      </c>
      <c r="Q166" s="1">
        <v>0</v>
      </c>
      <c r="R166" s="1">
        <v>0</v>
      </c>
      <c r="S166" s="1">
        <v>0</v>
      </c>
    </row>
    <row r="167" spans="1:19" customFormat="1" x14ac:dyDescent="0.2">
      <c r="A167" s="1">
        <v>78360</v>
      </c>
      <c r="B167" s="2"/>
      <c r="C167" s="2"/>
      <c r="D167" s="2" t="s">
        <v>38</v>
      </c>
      <c r="E167" s="2" t="s">
        <v>375</v>
      </c>
      <c r="F167" s="15" t="s">
        <v>376</v>
      </c>
      <c r="G167" s="45">
        <f t="shared" si="8"/>
        <v>44</v>
      </c>
      <c r="H167" s="29">
        <v>32</v>
      </c>
      <c r="I167" s="30">
        <v>2</v>
      </c>
      <c r="J167" s="27">
        <f t="shared" si="9"/>
        <v>12</v>
      </c>
      <c r="K167" s="28">
        <f t="shared" si="10"/>
        <v>6</v>
      </c>
      <c r="L167" s="50">
        <v>1</v>
      </c>
      <c r="M167" s="1">
        <v>2</v>
      </c>
      <c r="N167" s="50">
        <v>11</v>
      </c>
      <c r="O167" s="28">
        <f t="shared" si="11"/>
        <v>6</v>
      </c>
      <c r="P167" s="43">
        <v>4</v>
      </c>
      <c r="Q167" s="1">
        <v>2</v>
      </c>
      <c r="R167" s="1">
        <v>6</v>
      </c>
      <c r="S167" s="1">
        <v>2</v>
      </c>
    </row>
    <row r="168" spans="1:19" customFormat="1" x14ac:dyDescent="0.2">
      <c r="A168" s="1">
        <v>78390</v>
      </c>
      <c r="B168" s="2"/>
      <c r="C168" s="2"/>
      <c r="D168" s="2" t="s">
        <v>38</v>
      </c>
      <c r="E168" s="2" t="s">
        <v>377</v>
      </c>
      <c r="F168" s="15" t="s">
        <v>378</v>
      </c>
      <c r="G168" s="45">
        <f t="shared" si="8"/>
        <v>7</v>
      </c>
      <c r="H168" s="29">
        <v>6</v>
      </c>
      <c r="I168" s="30">
        <v>1</v>
      </c>
      <c r="J168" s="27">
        <f t="shared" si="9"/>
        <v>1</v>
      </c>
      <c r="K168" s="28">
        <f t="shared" si="10"/>
        <v>1</v>
      </c>
      <c r="L168" s="50">
        <v>0</v>
      </c>
      <c r="M168" s="1">
        <v>0</v>
      </c>
      <c r="N168" s="50">
        <v>1</v>
      </c>
      <c r="O168" s="28">
        <f t="shared" si="11"/>
        <v>1</v>
      </c>
      <c r="P168" s="43">
        <v>1</v>
      </c>
      <c r="Q168" s="1">
        <v>0</v>
      </c>
      <c r="R168" s="1">
        <v>0</v>
      </c>
      <c r="S168" s="1">
        <v>0</v>
      </c>
    </row>
    <row r="169" spans="1:19" customFormat="1" x14ac:dyDescent="0.2">
      <c r="A169" s="1">
        <v>78440</v>
      </c>
      <c r="B169" s="2"/>
      <c r="C169" s="2"/>
      <c r="D169" s="2" t="s">
        <v>38</v>
      </c>
      <c r="E169" s="2" t="s">
        <v>379</v>
      </c>
      <c r="F169" s="15" t="s">
        <v>380</v>
      </c>
      <c r="G169" s="45">
        <f t="shared" si="8"/>
        <v>5</v>
      </c>
      <c r="H169" s="29">
        <v>5</v>
      </c>
      <c r="I169" s="30">
        <v>1</v>
      </c>
      <c r="J169" s="27">
        <f t="shared" si="9"/>
        <v>0</v>
      </c>
      <c r="K169" s="28">
        <f t="shared" si="10"/>
        <v>0</v>
      </c>
      <c r="L169" s="50">
        <v>0</v>
      </c>
      <c r="M169" s="1">
        <v>0</v>
      </c>
      <c r="N169" s="50">
        <v>0</v>
      </c>
      <c r="O169" s="28">
        <f t="shared" si="11"/>
        <v>0</v>
      </c>
      <c r="P169" s="43">
        <v>0</v>
      </c>
      <c r="Q169" s="1">
        <v>0</v>
      </c>
      <c r="R169" s="1">
        <v>0</v>
      </c>
      <c r="S169" s="1">
        <v>0</v>
      </c>
    </row>
    <row r="170" spans="1:19" customFormat="1" hidden="1" x14ac:dyDescent="0.2">
      <c r="A170" s="1">
        <v>78470</v>
      </c>
      <c r="B170" s="2"/>
      <c r="C170" s="2"/>
      <c r="D170" s="93" t="s">
        <v>76</v>
      </c>
      <c r="E170" s="2" t="s">
        <v>381</v>
      </c>
      <c r="F170" s="15" t="s">
        <v>382</v>
      </c>
      <c r="G170" s="45">
        <f t="shared" si="8"/>
        <v>0</v>
      </c>
      <c r="H170" s="29">
        <v>0</v>
      </c>
      <c r="I170" s="30">
        <v>0</v>
      </c>
      <c r="J170" s="27">
        <f t="shared" si="9"/>
        <v>0</v>
      </c>
      <c r="K170" s="28">
        <f t="shared" si="10"/>
        <v>0</v>
      </c>
      <c r="L170" s="50">
        <v>0</v>
      </c>
      <c r="M170" s="1">
        <v>0</v>
      </c>
      <c r="N170" s="50">
        <v>0</v>
      </c>
      <c r="O170" s="28">
        <f t="shared" si="11"/>
        <v>0</v>
      </c>
      <c r="P170" s="43">
        <v>0</v>
      </c>
      <c r="Q170" s="1">
        <v>0</v>
      </c>
      <c r="R170" s="1">
        <v>0</v>
      </c>
      <c r="S170" s="1">
        <v>0</v>
      </c>
    </row>
    <row r="171" spans="1:19" customFormat="1" hidden="1" x14ac:dyDescent="0.2">
      <c r="A171" s="1">
        <v>78480</v>
      </c>
      <c r="B171" s="2" t="s">
        <v>45</v>
      </c>
      <c r="C171" s="2" t="s">
        <v>45</v>
      </c>
      <c r="D171" s="2"/>
      <c r="E171" s="2" t="s">
        <v>383</v>
      </c>
      <c r="F171" s="15"/>
      <c r="G171" s="45">
        <f t="shared" si="8"/>
        <v>0</v>
      </c>
      <c r="H171" s="29">
        <v>0</v>
      </c>
      <c r="I171" s="30">
        <v>0</v>
      </c>
      <c r="J171" s="27">
        <f t="shared" si="9"/>
        <v>0</v>
      </c>
      <c r="K171" s="28">
        <f t="shared" si="10"/>
        <v>0</v>
      </c>
      <c r="L171" s="50">
        <v>0</v>
      </c>
      <c r="M171" s="1">
        <v>0</v>
      </c>
      <c r="N171" s="50">
        <v>0</v>
      </c>
      <c r="O171" s="28">
        <f t="shared" si="11"/>
        <v>0</v>
      </c>
      <c r="P171" s="43">
        <v>0</v>
      </c>
      <c r="Q171" s="1">
        <v>0</v>
      </c>
      <c r="R171" s="1">
        <v>0</v>
      </c>
      <c r="S171" s="1">
        <v>0</v>
      </c>
    </row>
    <row r="172" spans="1:19" customFormat="1" hidden="1" x14ac:dyDescent="0.2">
      <c r="A172" s="1">
        <v>78530</v>
      </c>
      <c r="B172" s="2" t="s">
        <v>45</v>
      </c>
      <c r="C172" s="2" t="s">
        <v>45</v>
      </c>
      <c r="D172" s="2"/>
      <c r="E172" s="2" t="s">
        <v>384</v>
      </c>
      <c r="F172" s="15"/>
      <c r="G172" s="45">
        <f t="shared" si="8"/>
        <v>0</v>
      </c>
      <c r="H172" s="29">
        <v>0</v>
      </c>
      <c r="I172" s="30">
        <v>0</v>
      </c>
      <c r="J172" s="27">
        <f t="shared" si="9"/>
        <v>0</v>
      </c>
      <c r="K172" s="28">
        <f t="shared" si="10"/>
        <v>0</v>
      </c>
      <c r="L172" s="50">
        <v>0</v>
      </c>
      <c r="M172" s="1">
        <v>0</v>
      </c>
      <c r="N172" s="50">
        <v>0</v>
      </c>
      <c r="O172" s="28">
        <f t="shared" si="11"/>
        <v>0</v>
      </c>
      <c r="P172" s="43">
        <v>0</v>
      </c>
      <c r="Q172" s="1">
        <v>0</v>
      </c>
      <c r="R172" s="1">
        <v>0</v>
      </c>
      <c r="S172" s="1">
        <v>0</v>
      </c>
    </row>
    <row r="173" spans="1:19" customFormat="1" x14ac:dyDescent="0.2">
      <c r="A173" s="1">
        <v>78570</v>
      </c>
      <c r="B173" s="2"/>
      <c r="C173" s="2"/>
      <c r="D173" s="2" t="s">
        <v>38</v>
      </c>
      <c r="E173" s="2" t="s">
        <v>385</v>
      </c>
      <c r="F173" s="15" t="s">
        <v>386</v>
      </c>
      <c r="G173" s="45">
        <f t="shared" si="8"/>
        <v>10</v>
      </c>
      <c r="H173" s="29">
        <v>10</v>
      </c>
      <c r="I173" s="30">
        <v>2</v>
      </c>
      <c r="J173" s="27">
        <f t="shared" si="9"/>
        <v>0</v>
      </c>
      <c r="K173" s="28">
        <f t="shared" si="10"/>
        <v>0</v>
      </c>
      <c r="L173" s="50">
        <v>0</v>
      </c>
      <c r="M173" s="1">
        <v>0</v>
      </c>
      <c r="N173" s="50">
        <v>0</v>
      </c>
      <c r="O173" s="28">
        <f t="shared" si="11"/>
        <v>0</v>
      </c>
      <c r="P173" s="43">
        <v>0</v>
      </c>
      <c r="Q173" s="1">
        <v>0</v>
      </c>
      <c r="R173" s="1">
        <v>0</v>
      </c>
      <c r="S173" s="1">
        <v>0</v>
      </c>
    </row>
    <row r="174" spans="1:19" customFormat="1" hidden="1" x14ac:dyDescent="0.2">
      <c r="A174" s="1">
        <v>78620</v>
      </c>
      <c r="B174" s="2"/>
      <c r="C174" s="2"/>
      <c r="D174" s="2" t="s">
        <v>0</v>
      </c>
      <c r="E174" s="2" t="s">
        <v>387</v>
      </c>
      <c r="F174" s="15" t="s">
        <v>388</v>
      </c>
      <c r="G174" s="45">
        <f t="shared" si="8"/>
        <v>0</v>
      </c>
      <c r="H174" s="29">
        <v>0</v>
      </c>
      <c r="I174" s="30">
        <v>0</v>
      </c>
      <c r="J174" s="27">
        <f t="shared" si="9"/>
        <v>0</v>
      </c>
      <c r="K174" s="28">
        <f t="shared" si="10"/>
        <v>0</v>
      </c>
      <c r="L174" s="50">
        <v>0</v>
      </c>
      <c r="M174" s="1">
        <v>0</v>
      </c>
      <c r="N174" s="50">
        <v>0</v>
      </c>
      <c r="O174" s="28">
        <f t="shared" si="11"/>
        <v>0</v>
      </c>
      <c r="P174" s="43">
        <v>0</v>
      </c>
      <c r="Q174" s="1">
        <v>0</v>
      </c>
      <c r="R174" s="1">
        <v>0</v>
      </c>
      <c r="S174" s="1">
        <v>0</v>
      </c>
    </row>
    <row r="175" spans="1:19" customFormat="1" hidden="1" x14ac:dyDescent="0.2">
      <c r="A175" s="1">
        <v>78700</v>
      </c>
      <c r="B175" s="2"/>
      <c r="C175" s="2"/>
      <c r="D175" s="2" t="s">
        <v>0</v>
      </c>
      <c r="E175" s="2" t="s">
        <v>389</v>
      </c>
      <c r="F175" s="15" t="s">
        <v>390</v>
      </c>
      <c r="G175" s="45">
        <f t="shared" si="8"/>
        <v>0</v>
      </c>
      <c r="H175" s="29">
        <v>0</v>
      </c>
      <c r="I175" s="30">
        <v>0</v>
      </c>
      <c r="J175" s="27">
        <f t="shared" si="9"/>
        <v>0</v>
      </c>
      <c r="K175" s="28">
        <f t="shared" si="10"/>
        <v>0</v>
      </c>
      <c r="L175" s="50">
        <v>0</v>
      </c>
      <c r="M175" s="1">
        <v>0</v>
      </c>
      <c r="N175" s="50">
        <v>0</v>
      </c>
      <c r="O175" s="28">
        <f t="shared" si="11"/>
        <v>0</v>
      </c>
      <c r="P175" s="43">
        <v>0</v>
      </c>
      <c r="Q175" s="1">
        <v>0</v>
      </c>
      <c r="R175" s="1">
        <v>0</v>
      </c>
      <c r="S175" s="1">
        <v>0</v>
      </c>
    </row>
    <row r="176" spans="1:19" customFormat="1" hidden="1" x14ac:dyDescent="0.2">
      <c r="A176" s="1">
        <v>78750</v>
      </c>
      <c r="B176" s="2"/>
      <c r="C176" s="2"/>
      <c r="D176" s="2" t="s">
        <v>0</v>
      </c>
      <c r="E176" s="2" t="s">
        <v>391</v>
      </c>
      <c r="F176" s="15" t="s">
        <v>392</v>
      </c>
      <c r="G176" s="45">
        <f t="shared" si="8"/>
        <v>0</v>
      </c>
      <c r="H176" s="29">
        <v>0</v>
      </c>
      <c r="I176" s="30">
        <v>0</v>
      </c>
      <c r="J176" s="27">
        <f t="shared" si="9"/>
        <v>0</v>
      </c>
      <c r="K176" s="28">
        <f t="shared" si="10"/>
        <v>0</v>
      </c>
      <c r="L176" s="50">
        <v>0</v>
      </c>
      <c r="M176" s="1">
        <v>0</v>
      </c>
      <c r="N176" s="50">
        <v>0</v>
      </c>
      <c r="O176" s="28">
        <f t="shared" si="11"/>
        <v>0</v>
      </c>
      <c r="P176" s="43">
        <v>0</v>
      </c>
      <c r="Q176" s="1">
        <v>0</v>
      </c>
      <c r="R176" s="1">
        <v>0</v>
      </c>
      <c r="S176" s="1">
        <v>0</v>
      </c>
    </row>
    <row r="177" spans="1:19" customFormat="1" hidden="1" x14ac:dyDescent="0.2">
      <c r="A177" s="1">
        <v>78780</v>
      </c>
      <c r="B177" s="2" t="s">
        <v>45</v>
      </c>
      <c r="C177" s="2" t="s">
        <v>45</v>
      </c>
      <c r="D177" s="2"/>
      <c r="E177" s="2" t="s">
        <v>393</v>
      </c>
      <c r="F177" s="15"/>
      <c r="G177" s="45">
        <f t="shared" si="8"/>
        <v>0</v>
      </c>
      <c r="H177" s="29">
        <v>0</v>
      </c>
      <c r="I177" s="30">
        <v>0</v>
      </c>
      <c r="J177" s="27">
        <f t="shared" si="9"/>
        <v>0</v>
      </c>
      <c r="K177" s="28">
        <f t="shared" si="10"/>
        <v>0</v>
      </c>
      <c r="L177" s="50">
        <v>0</v>
      </c>
      <c r="M177" s="1">
        <v>0</v>
      </c>
      <c r="N177" s="50">
        <v>0</v>
      </c>
      <c r="O177" s="28">
        <f t="shared" si="11"/>
        <v>0</v>
      </c>
      <c r="P177" s="43">
        <v>0</v>
      </c>
      <c r="Q177" s="1">
        <v>0</v>
      </c>
      <c r="R177" s="1">
        <v>0</v>
      </c>
      <c r="S177" s="1">
        <v>0</v>
      </c>
    </row>
    <row r="178" spans="1:19" customFormat="1" hidden="1" x14ac:dyDescent="0.2">
      <c r="A178" s="1">
        <v>78800</v>
      </c>
      <c r="B178" s="2" t="s">
        <v>45</v>
      </c>
      <c r="C178" s="2" t="s">
        <v>45</v>
      </c>
      <c r="D178" s="2"/>
      <c r="E178" s="2" t="s">
        <v>394</v>
      </c>
      <c r="F178" s="15"/>
      <c r="G178" s="45">
        <f t="shared" si="8"/>
        <v>0</v>
      </c>
      <c r="H178" s="29">
        <v>0</v>
      </c>
      <c r="I178" s="30">
        <v>0</v>
      </c>
      <c r="J178" s="27">
        <f t="shared" si="9"/>
        <v>0</v>
      </c>
      <c r="K178" s="28">
        <f t="shared" si="10"/>
        <v>0</v>
      </c>
      <c r="L178" s="50">
        <v>0</v>
      </c>
      <c r="M178" s="1">
        <v>0</v>
      </c>
      <c r="N178" s="50">
        <v>0</v>
      </c>
      <c r="O178" s="28">
        <f t="shared" si="11"/>
        <v>0</v>
      </c>
      <c r="P178" s="43">
        <v>0</v>
      </c>
      <c r="Q178" s="1">
        <v>0</v>
      </c>
      <c r="R178" s="1">
        <v>0</v>
      </c>
      <c r="S178" s="1">
        <v>0</v>
      </c>
    </row>
    <row r="179" spans="1:19" customFormat="1" hidden="1" x14ac:dyDescent="0.2">
      <c r="A179" s="1">
        <v>78890</v>
      </c>
      <c r="B179" s="2"/>
      <c r="C179" s="2"/>
      <c r="D179" s="2" t="s">
        <v>38</v>
      </c>
      <c r="E179" s="2" t="s">
        <v>395</v>
      </c>
      <c r="F179" s="15" t="s">
        <v>396</v>
      </c>
      <c r="G179" s="45">
        <f t="shared" si="8"/>
        <v>0</v>
      </c>
      <c r="H179" s="29">
        <v>0</v>
      </c>
      <c r="I179" s="30">
        <v>0</v>
      </c>
      <c r="J179" s="27">
        <f t="shared" si="9"/>
        <v>0</v>
      </c>
      <c r="K179" s="28">
        <f t="shared" si="10"/>
        <v>0</v>
      </c>
      <c r="L179" s="50">
        <v>0</v>
      </c>
      <c r="M179" s="1">
        <v>0</v>
      </c>
      <c r="N179" s="50">
        <v>0</v>
      </c>
      <c r="O179" s="28">
        <f t="shared" si="11"/>
        <v>0</v>
      </c>
      <c r="P179" s="43">
        <v>0</v>
      </c>
      <c r="Q179" s="1">
        <v>0</v>
      </c>
      <c r="R179" s="1">
        <v>0</v>
      </c>
      <c r="S179" s="1">
        <v>0</v>
      </c>
    </row>
    <row r="180" spans="1:19" customFormat="1" hidden="1" x14ac:dyDescent="0.2">
      <c r="A180" s="1">
        <v>78930</v>
      </c>
      <c r="B180" s="2"/>
      <c r="C180" s="2"/>
      <c r="D180" s="93" t="s">
        <v>76</v>
      </c>
      <c r="E180" s="2" t="s">
        <v>397</v>
      </c>
      <c r="F180" s="15" t="s">
        <v>398</v>
      </c>
      <c r="G180" s="45">
        <f t="shared" si="8"/>
        <v>0</v>
      </c>
      <c r="H180" s="29">
        <v>0</v>
      </c>
      <c r="I180" s="30">
        <v>0</v>
      </c>
      <c r="J180" s="27">
        <f t="shared" si="9"/>
        <v>0</v>
      </c>
      <c r="K180" s="28">
        <f t="shared" si="10"/>
        <v>0</v>
      </c>
      <c r="L180" s="50">
        <v>0</v>
      </c>
      <c r="M180" s="1">
        <v>0</v>
      </c>
      <c r="N180" s="50">
        <v>0</v>
      </c>
      <c r="O180" s="28">
        <f t="shared" si="11"/>
        <v>0</v>
      </c>
      <c r="P180" s="43">
        <v>0</v>
      </c>
      <c r="Q180" s="1">
        <v>0</v>
      </c>
      <c r="R180" s="1">
        <v>0</v>
      </c>
      <c r="S180" s="1">
        <v>0</v>
      </c>
    </row>
    <row r="181" spans="1:19" customFormat="1" hidden="1" x14ac:dyDescent="0.2">
      <c r="A181" s="1">
        <v>79020</v>
      </c>
      <c r="B181" s="2" t="s">
        <v>45</v>
      </c>
      <c r="C181" s="2" t="s">
        <v>45</v>
      </c>
      <c r="D181" s="2"/>
      <c r="E181" s="2" t="s">
        <v>399</v>
      </c>
      <c r="F181" s="15"/>
      <c r="G181" s="45">
        <f t="shared" si="8"/>
        <v>0</v>
      </c>
      <c r="H181" s="29">
        <v>0</v>
      </c>
      <c r="I181" s="30">
        <v>0</v>
      </c>
      <c r="J181" s="27">
        <f t="shared" si="9"/>
        <v>0</v>
      </c>
      <c r="K181" s="28">
        <f t="shared" si="10"/>
        <v>0</v>
      </c>
      <c r="L181" s="50">
        <v>0</v>
      </c>
      <c r="M181" s="1">
        <v>0</v>
      </c>
      <c r="N181" s="50">
        <v>0</v>
      </c>
      <c r="O181" s="28">
        <f t="shared" si="11"/>
        <v>0</v>
      </c>
      <c r="P181" s="43">
        <v>0</v>
      </c>
      <c r="Q181" s="1">
        <v>0</v>
      </c>
      <c r="R181" s="1">
        <v>0</v>
      </c>
      <c r="S181" s="1">
        <v>0</v>
      </c>
    </row>
    <row r="182" spans="1:19" customFormat="1" hidden="1" x14ac:dyDescent="0.2">
      <c r="A182" s="1">
        <v>79060</v>
      </c>
      <c r="B182" s="2" t="s">
        <v>45</v>
      </c>
      <c r="C182" s="2" t="s">
        <v>45</v>
      </c>
      <c r="D182" s="2"/>
      <c r="E182" s="2" t="s">
        <v>400</v>
      </c>
      <c r="F182" s="15"/>
      <c r="G182" s="45">
        <f t="shared" si="8"/>
        <v>0</v>
      </c>
      <c r="H182" s="29">
        <v>0</v>
      </c>
      <c r="I182" s="30">
        <v>0</v>
      </c>
      <c r="J182" s="27">
        <f t="shared" si="9"/>
        <v>0</v>
      </c>
      <c r="K182" s="28">
        <f t="shared" si="10"/>
        <v>0</v>
      </c>
      <c r="L182" s="50">
        <v>0</v>
      </c>
      <c r="M182" s="1">
        <v>0</v>
      </c>
      <c r="N182" s="50">
        <v>0</v>
      </c>
      <c r="O182" s="28">
        <f t="shared" si="11"/>
        <v>0</v>
      </c>
      <c r="P182" s="43">
        <v>0</v>
      </c>
      <c r="Q182" s="1">
        <v>0</v>
      </c>
      <c r="R182" s="1">
        <v>0</v>
      </c>
      <c r="S182" s="1">
        <v>0</v>
      </c>
    </row>
    <row r="183" spans="1:19" customFormat="1" hidden="1" x14ac:dyDescent="0.2">
      <c r="A183" s="1">
        <v>79110</v>
      </c>
      <c r="B183" s="2" t="s">
        <v>45</v>
      </c>
      <c r="C183" s="2" t="s">
        <v>45</v>
      </c>
      <c r="D183" s="2"/>
      <c r="E183" s="2" t="s">
        <v>401</v>
      </c>
      <c r="F183" s="15"/>
      <c r="G183" s="45">
        <f t="shared" si="8"/>
        <v>0</v>
      </c>
      <c r="H183" s="29">
        <v>0</v>
      </c>
      <c r="I183" s="30">
        <v>0</v>
      </c>
      <c r="J183" s="27">
        <f t="shared" si="9"/>
        <v>0</v>
      </c>
      <c r="K183" s="28">
        <f t="shared" si="10"/>
        <v>0</v>
      </c>
      <c r="L183" s="50">
        <v>0</v>
      </c>
      <c r="M183" s="1">
        <v>0</v>
      </c>
      <c r="N183" s="50">
        <v>0</v>
      </c>
      <c r="O183" s="28">
        <f t="shared" si="11"/>
        <v>0</v>
      </c>
      <c r="P183" s="43">
        <v>0</v>
      </c>
      <c r="Q183" s="1">
        <v>0</v>
      </c>
      <c r="R183" s="1">
        <v>0</v>
      </c>
      <c r="S183" s="1">
        <v>0</v>
      </c>
    </row>
    <row r="184" spans="1:19" customFormat="1" x14ac:dyDescent="0.2">
      <c r="A184" s="1">
        <v>79160</v>
      </c>
      <c r="B184" s="2"/>
      <c r="C184" s="2"/>
      <c r="D184" s="2" t="s">
        <v>38</v>
      </c>
      <c r="E184" s="2" t="s">
        <v>402</v>
      </c>
      <c r="F184" s="15" t="s">
        <v>403</v>
      </c>
      <c r="G184" s="45">
        <f t="shared" si="8"/>
        <v>3</v>
      </c>
      <c r="H184" s="29">
        <v>0</v>
      </c>
      <c r="I184" s="30">
        <v>0</v>
      </c>
      <c r="J184" s="27">
        <f t="shared" si="9"/>
        <v>3</v>
      </c>
      <c r="K184" s="28">
        <f t="shared" si="10"/>
        <v>4</v>
      </c>
      <c r="L184" s="50">
        <v>0</v>
      </c>
      <c r="M184" s="1">
        <v>0</v>
      </c>
      <c r="N184" s="50">
        <v>3</v>
      </c>
      <c r="O184" s="28">
        <f t="shared" si="11"/>
        <v>4</v>
      </c>
      <c r="P184" s="43">
        <v>4</v>
      </c>
      <c r="Q184" s="1">
        <v>0</v>
      </c>
      <c r="R184" s="1">
        <v>0</v>
      </c>
      <c r="S184" s="1">
        <v>0</v>
      </c>
    </row>
    <row r="185" spans="1:19" hidden="1" x14ac:dyDescent="0.2">
      <c r="A185" s="1">
        <v>79180</v>
      </c>
      <c r="B185" s="2" t="s">
        <v>45</v>
      </c>
      <c r="C185" s="2" t="s">
        <v>45</v>
      </c>
      <c r="D185" s="2"/>
      <c r="E185" s="2" t="s">
        <v>404</v>
      </c>
      <c r="F185" s="15"/>
      <c r="G185" s="45">
        <f t="shared" si="8"/>
        <v>0</v>
      </c>
      <c r="H185" s="29">
        <v>0</v>
      </c>
      <c r="I185" s="30">
        <v>0</v>
      </c>
      <c r="J185" s="27">
        <f t="shared" si="9"/>
        <v>0</v>
      </c>
      <c r="K185" s="28">
        <f t="shared" si="10"/>
        <v>0</v>
      </c>
      <c r="L185" s="50">
        <v>0</v>
      </c>
      <c r="M185" s="1">
        <v>0</v>
      </c>
      <c r="N185" s="50">
        <v>0</v>
      </c>
      <c r="O185" s="28">
        <f t="shared" si="11"/>
        <v>0</v>
      </c>
      <c r="P185" s="43">
        <v>0</v>
      </c>
      <c r="Q185" s="1">
        <v>0</v>
      </c>
      <c r="R185" s="1">
        <v>0</v>
      </c>
      <c r="S185" s="1">
        <v>0</v>
      </c>
    </row>
    <row r="186" spans="1:19" customFormat="1" x14ac:dyDescent="0.2">
      <c r="A186" s="1">
        <v>79220</v>
      </c>
      <c r="B186" s="2"/>
      <c r="C186" s="2"/>
      <c r="D186" s="93" t="s">
        <v>76</v>
      </c>
      <c r="E186" s="2" t="s">
        <v>405</v>
      </c>
      <c r="F186" s="15" t="s">
        <v>406</v>
      </c>
      <c r="G186" s="45">
        <f t="shared" si="8"/>
        <v>1</v>
      </c>
      <c r="H186" s="29">
        <v>1</v>
      </c>
      <c r="I186" s="30">
        <v>1</v>
      </c>
      <c r="J186" s="27">
        <f t="shared" si="9"/>
        <v>0</v>
      </c>
      <c r="K186" s="28">
        <f t="shared" si="10"/>
        <v>0</v>
      </c>
      <c r="L186" s="50">
        <v>0</v>
      </c>
      <c r="M186" s="1">
        <v>0</v>
      </c>
      <c r="N186" s="50">
        <v>0</v>
      </c>
      <c r="O186" s="28">
        <f t="shared" si="11"/>
        <v>0</v>
      </c>
      <c r="P186" s="43">
        <v>0</v>
      </c>
      <c r="Q186" s="1">
        <v>0</v>
      </c>
      <c r="R186" s="1">
        <v>0</v>
      </c>
      <c r="S186" s="1">
        <v>0</v>
      </c>
    </row>
    <row r="187" spans="1:19" customFormat="1" hidden="1" x14ac:dyDescent="0.2">
      <c r="A187" s="1">
        <v>79390</v>
      </c>
      <c r="B187" s="2"/>
      <c r="C187" s="2"/>
      <c r="D187" s="93" t="s">
        <v>76</v>
      </c>
      <c r="E187" s="2" t="s">
        <v>407</v>
      </c>
      <c r="F187" s="15" t="s">
        <v>408</v>
      </c>
      <c r="G187" s="45">
        <f t="shared" si="8"/>
        <v>0</v>
      </c>
      <c r="H187" s="29">
        <v>0</v>
      </c>
      <c r="I187" s="30">
        <v>0</v>
      </c>
      <c r="J187" s="27">
        <f t="shared" si="9"/>
        <v>0</v>
      </c>
      <c r="K187" s="28">
        <f t="shared" si="10"/>
        <v>0</v>
      </c>
      <c r="L187" s="50">
        <v>0</v>
      </c>
      <c r="M187" s="1">
        <v>0</v>
      </c>
      <c r="N187" s="50">
        <v>0</v>
      </c>
      <c r="O187" s="28">
        <f t="shared" si="11"/>
        <v>0</v>
      </c>
      <c r="P187" s="43">
        <v>0</v>
      </c>
      <c r="Q187" s="1">
        <v>0</v>
      </c>
      <c r="R187" s="1">
        <v>0</v>
      </c>
      <c r="S187" s="1">
        <v>0</v>
      </c>
    </row>
    <row r="188" spans="1:19" customFormat="1" x14ac:dyDescent="0.2">
      <c r="A188" s="1">
        <v>79530</v>
      </c>
      <c r="B188" s="2"/>
      <c r="C188" s="2"/>
      <c r="D188" s="2" t="s">
        <v>38</v>
      </c>
      <c r="E188" s="2" t="s">
        <v>409</v>
      </c>
      <c r="F188" s="15" t="s">
        <v>410</v>
      </c>
      <c r="G188" s="45">
        <f t="shared" si="8"/>
        <v>10</v>
      </c>
      <c r="H188" s="29">
        <v>8</v>
      </c>
      <c r="I188" s="30">
        <v>1</v>
      </c>
      <c r="J188" s="27">
        <f t="shared" si="9"/>
        <v>2</v>
      </c>
      <c r="K188" s="28">
        <f t="shared" si="10"/>
        <v>2</v>
      </c>
      <c r="L188" s="50">
        <v>0</v>
      </c>
      <c r="M188" s="1">
        <v>0</v>
      </c>
      <c r="N188" s="50">
        <v>2</v>
      </c>
      <c r="O188" s="28">
        <f t="shared" si="11"/>
        <v>2</v>
      </c>
      <c r="P188" s="43">
        <v>1</v>
      </c>
      <c r="Q188" s="1">
        <v>0</v>
      </c>
      <c r="R188" s="1">
        <v>2</v>
      </c>
      <c r="S188" s="1">
        <v>0</v>
      </c>
    </row>
    <row r="189" spans="1:19" x14ac:dyDescent="0.2">
      <c r="A189" s="1">
        <v>79540</v>
      </c>
      <c r="B189" s="2"/>
      <c r="C189" s="2"/>
      <c r="D189" s="2" t="s">
        <v>38</v>
      </c>
      <c r="E189" s="2" t="s">
        <v>411</v>
      </c>
      <c r="F189" s="15" t="s">
        <v>412</v>
      </c>
      <c r="G189" s="45">
        <f t="shared" si="8"/>
        <v>1</v>
      </c>
      <c r="H189" s="29">
        <v>0</v>
      </c>
      <c r="I189" s="30">
        <v>0</v>
      </c>
      <c r="J189" s="27">
        <f t="shared" si="9"/>
        <v>1</v>
      </c>
      <c r="K189" s="28">
        <f t="shared" si="10"/>
        <v>2</v>
      </c>
      <c r="L189" s="50">
        <v>0</v>
      </c>
      <c r="M189" s="1">
        <v>0</v>
      </c>
      <c r="N189" s="50">
        <v>1</v>
      </c>
      <c r="O189" s="28">
        <f t="shared" si="11"/>
        <v>2</v>
      </c>
      <c r="P189" s="43">
        <v>0</v>
      </c>
      <c r="Q189" s="1">
        <v>0</v>
      </c>
      <c r="R189" s="1">
        <v>2</v>
      </c>
      <c r="S189" s="1">
        <v>0</v>
      </c>
    </row>
    <row r="190" spans="1:19" hidden="1" x14ac:dyDescent="0.2">
      <c r="A190" s="1">
        <v>79610</v>
      </c>
      <c r="B190" s="2"/>
      <c r="C190" s="2"/>
      <c r="D190" s="93" t="s">
        <v>76</v>
      </c>
      <c r="E190" s="2" t="s">
        <v>413</v>
      </c>
      <c r="F190" s="15" t="s">
        <v>414</v>
      </c>
      <c r="G190" s="45">
        <f t="shared" si="8"/>
        <v>0</v>
      </c>
      <c r="H190" s="29">
        <v>0</v>
      </c>
      <c r="I190" s="30">
        <v>0</v>
      </c>
      <c r="J190" s="27">
        <f t="shared" si="9"/>
        <v>0</v>
      </c>
      <c r="K190" s="28">
        <f t="shared" si="10"/>
        <v>0</v>
      </c>
      <c r="L190" s="50">
        <v>0</v>
      </c>
      <c r="M190" s="1">
        <v>0</v>
      </c>
      <c r="N190" s="50">
        <v>0</v>
      </c>
      <c r="O190" s="28">
        <f t="shared" si="11"/>
        <v>0</v>
      </c>
      <c r="P190" s="43">
        <v>0</v>
      </c>
      <c r="Q190" s="1">
        <v>0</v>
      </c>
      <c r="R190" s="1">
        <v>0</v>
      </c>
      <c r="S190" s="1">
        <v>0</v>
      </c>
    </row>
    <row r="191" spans="1:19" customFormat="1" hidden="1" x14ac:dyDescent="0.2">
      <c r="A191" s="1">
        <v>79650</v>
      </c>
      <c r="B191" s="2"/>
      <c r="C191" s="2"/>
      <c r="D191" s="2" t="s">
        <v>0</v>
      </c>
      <c r="E191" s="2" t="s">
        <v>415</v>
      </c>
      <c r="F191" s="15" t="s">
        <v>416</v>
      </c>
      <c r="G191" s="45">
        <f t="shared" si="8"/>
        <v>0</v>
      </c>
      <c r="H191" s="29">
        <v>0</v>
      </c>
      <c r="I191" s="30">
        <v>0</v>
      </c>
      <c r="J191" s="27">
        <f t="shared" si="9"/>
        <v>0</v>
      </c>
      <c r="K191" s="28">
        <f t="shared" si="10"/>
        <v>0</v>
      </c>
      <c r="L191" s="50">
        <v>0</v>
      </c>
      <c r="M191" s="1">
        <v>0</v>
      </c>
      <c r="N191" s="50">
        <v>0</v>
      </c>
      <c r="O191" s="28">
        <f t="shared" si="11"/>
        <v>0</v>
      </c>
      <c r="P191" s="43">
        <v>0</v>
      </c>
      <c r="Q191" s="1">
        <v>0</v>
      </c>
      <c r="R191" s="1">
        <v>0</v>
      </c>
      <c r="S191" s="1">
        <v>0</v>
      </c>
    </row>
    <row r="192" spans="1:19" customFormat="1" x14ac:dyDescent="0.2">
      <c r="A192" s="1">
        <v>79690</v>
      </c>
      <c r="B192" s="2"/>
      <c r="C192" s="2"/>
      <c r="D192" s="2" t="s">
        <v>38</v>
      </c>
      <c r="E192" s="2" t="s">
        <v>417</v>
      </c>
      <c r="F192" s="15" t="s">
        <v>418</v>
      </c>
      <c r="G192" s="45">
        <f t="shared" si="8"/>
        <v>6</v>
      </c>
      <c r="H192" s="29">
        <v>6</v>
      </c>
      <c r="I192" s="30">
        <v>1</v>
      </c>
      <c r="J192" s="27">
        <f t="shared" si="9"/>
        <v>0</v>
      </c>
      <c r="K192" s="28">
        <f t="shared" si="10"/>
        <v>0</v>
      </c>
      <c r="L192" s="50">
        <v>0</v>
      </c>
      <c r="M192" s="1">
        <v>0</v>
      </c>
      <c r="N192" s="50">
        <v>0</v>
      </c>
      <c r="O192" s="28">
        <f t="shared" si="11"/>
        <v>0</v>
      </c>
      <c r="P192" s="43">
        <v>0</v>
      </c>
      <c r="Q192" s="1">
        <v>0</v>
      </c>
      <c r="R192" s="1">
        <v>0</v>
      </c>
      <c r="S192" s="1">
        <v>0</v>
      </c>
    </row>
    <row r="193" spans="1:19" x14ac:dyDescent="0.2">
      <c r="A193" s="1">
        <v>79710</v>
      </c>
      <c r="B193" s="2"/>
      <c r="C193" s="2"/>
      <c r="D193" s="2" t="s">
        <v>0</v>
      </c>
      <c r="E193" s="2" t="s">
        <v>419</v>
      </c>
      <c r="F193" s="15" t="s">
        <v>420</v>
      </c>
      <c r="G193" s="45">
        <f t="shared" si="8"/>
        <v>1</v>
      </c>
      <c r="H193" s="29">
        <v>1</v>
      </c>
      <c r="I193" s="30">
        <v>1</v>
      </c>
      <c r="J193" s="27">
        <f t="shared" si="9"/>
        <v>0</v>
      </c>
      <c r="K193" s="28">
        <f t="shared" si="10"/>
        <v>0</v>
      </c>
      <c r="L193" s="50">
        <v>0</v>
      </c>
      <c r="M193" s="1">
        <v>0</v>
      </c>
      <c r="N193" s="50">
        <v>0</v>
      </c>
      <c r="O193" s="28">
        <f t="shared" si="11"/>
        <v>0</v>
      </c>
      <c r="P193" s="43">
        <v>0</v>
      </c>
      <c r="Q193" s="1">
        <v>0</v>
      </c>
      <c r="R193" s="1">
        <v>0</v>
      </c>
      <c r="S193" s="1">
        <v>0</v>
      </c>
    </row>
    <row r="194" spans="1:19" customFormat="1" hidden="1" x14ac:dyDescent="0.2">
      <c r="A194" s="1">
        <v>79750</v>
      </c>
      <c r="B194" s="2"/>
      <c r="C194" s="2"/>
      <c r="D194" s="2" t="s">
        <v>0</v>
      </c>
      <c r="E194" s="2" t="s">
        <v>421</v>
      </c>
      <c r="F194" s="15" t="s">
        <v>422</v>
      </c>
      <c r="G194" s="45">
        <f t="shared" ref="G194:G257" si="12">SUM(H194, J194)</f>
        <v>0</v>
      </c>
      <c r="H194" s="29">
        <v>0</v>
      </c>
      <c r="I194" s="30">
        <v>0</v>
      </c>
      <c r="J194" s="27">
        <f t="shared" ref="J194:J257" si="13">L194+N194</f>
        <v>0</v>
      </c>
      <c r="K194" s="28">
        <f t="shared" ref="K194:K257" si="14">MAX(P194:S194, M194)</f>
        <v>0</v>
      </c>
      <c r="L194" s="50">
        <v>0</v>
      </c>
      <c r="M194" s="1">
        <v>0</v>
      </c>
      <c r="N194" s="50">
        <v>0</v>
      </c>
      <c r="O194" s="28">
        <f t="shared" ref="O194:O257" si="15">MAX(P194:S194)</f>
        <v>0</v>
      </c>
      <c r="P194" s="43">
        <v>0</v>
      </c>
      <c r="Q194" s="1">
        <v>0</v>
      </c>
      <c r="R194" s="1">
        <v>0</v>
      </c>
      <c r="S194" s="1">
        <v>0</v>
      </c>
    </row>
    <row r="195" spans="1:19" x14ac:dyDescent="0.2">
      <c r="A195" s="1">
        <v>79800</v>
      </c>
      <c r="B195" s="2"/>
      <c r="C195" s="2"/>
      <c r="D195" s="2" t="s">
        <v>38</v>
      </c>
      <c r="E195" s="2" t="s">
        <v>423</v>
      </c>
      <c r="F195" s="15" t="s">
        <v>424</v>
      </c>
      <c r="G195" s="45">
        <f t="shared" si="12"/>
        <v>6</v>
      </c>
      <c r="H195" s="29">
        <v>5</v>
      </c>
      <c r="I195" s="30">
        <v>1</v>
      </c>
      <c r="J195" s="27">
        <f t="shared" si="13"/>
        <v>1</v>
      </c>
      <c r="K195" s="28">
        <f t="shared" si="14"/>
        <v>1</v>
      </c>
      <c r="L195" s="50">
        <v>0</v>
      </c>
      <c r="M195" s="1">
        <v>0</v>
      </c>
      <c r="N195" s="50">
        <v>1</v>
      </c>
      <c r="O195" s="28">
        <f t="shared" si="15"/>
        <v>1</v>
      </c>
      <c r="P195" s="43">
        <v>1</v>
      </c>
      <c r="Q195" s="1">
        <v>0</v>
      </c>
      <c r="R195" s="1">
        <v>0</v>
      </c>
      <c r="S195" s="1">
        <v>0</v>
      </c>
    </row>
    <row r="196" spans="1:19" customFormat="1" hidden="1" x14ac:dyDescent="0.2">
      <c r="A196" s="1">
        <v>79820</v>
      </c>
      <c r="B196" s="2"/>
      <c r="C196" s="2"/>
      <c r="D196" s="93" t="s">
        <v>76</v>
      </c>
      <c r="E196" s="2" t="s">
        <v>425</v>
      </c>
      <c r="F196" s="15" t="s">
        <v>426</v>
      </c>
      <c r="G196" s="45">
        <f t="shared" si="12"/>
        <v>0</v>
      </c>
      <c r="H196" s="29">
        <v>0</v>
      </c>
      <c r="I196" s="30">
        <v>0</v>
      </c>
      <c r="J196" s="27">
        <f t="shared" si="13"/>
        <v>0</v>
      </c>
      <c r="K196" s="28">
        <f t="shared" si="14"/>
        <v>0</v>
      </c>
      <c r="L196" s="50">
        <v>0</v>
      </c>
      <c r="M196" s="1">
        <v>0</v>
      </c>
      <c r="N196" s="50">
        <v>0</v>
      </c>
      <c r="O196" s="28">
        <f t="shared" si="15"/>
        <v>0</v>
      </c>
      <c r="P196" s="43">
        <v>0</v>
      </c>
      <c r="Q196" s="1">
        <v>0</v>
      </c>
      <c r="R196" s="1">
        <v>0</v>
      </c>
      <c r="S196" s="1">
        <v>0</v>
      </c>
    </row>
    <row r="197" spans="1:19" customFormat="1" x14ac:dyDescent="0.2">
      <c r="A197" s="40">
        <v>79820.5</v>
      </c>
      <c r="B197" s="2" t="s">
        <v>427</v>
      </c>
      <c r="C197" s="2" t="s">
        <v>427</v>
      </c>
      <c r="D197" s="39" t="s">
        <v>76</v>
      </c>
      <c r="E197" s="2" t="s">
        <v>428</v>
      </c>
      <c r="F197" s="15" t="s">
        <v>429</v>
      </c>
      <c r="G197" s="45">
        <f t="shared" si="12"/>
        <v>2</v>
      </c>
      <c r="H197" s="29">
        <v>2</v>
      </c>
      <c r="I197" s="30">
        <v>1</v>
      </c>
      <c r="J197" s="27">
        <f t="shared" si="13"/>
        <v>0</v>
      </c>
      <c r="K197" s="28">
        <f t="shared" si="14"/>
        <v>0</v>
      </c>
      <c r="L197" s="50">
        <v>0</v>
      </c>
      <c r="M197" s="1">
        <v>0</v>
      </c>
      <c r="N197" s="50">
        <v>0</v>
      </c>
      <c r="O197" s="28">
        <f t="shared" si="15"/>
        <v>0</v>
      </c>
      <c r="P197" s="43">
        <v>0</v>
      </c>
      <c r="Q197" s="1">
        <v>0</v>
      </c>
      <c r="R197" s="1">
        <v>0</v>
      </c>
      <c r="S197" s="1">
        <v>0</v>
      </c>
    </row>
    <row r="198" spans="1:19" hidden="1" x14ac:dyDescent="0.2">
      <c r="A198" s="1">
        <v>79830</v>
      </c>
      <c r="B198" s="2"/>
      <c r="C198" s="2"/>
      <c r="D198" s="93" t="s">
        <v>91</v>
      </c>
      <c r="E198" s="2" t="s">
        <v>430</v>
      </c>
      <c r="F198" s="15" t="s">
        <v>431</v>
      </c>
      <c r="G198" s="45">
        <f t="shared" si="12"/>
        <v>0</v>
      </c>
      <c r="H198" s="29">
        <v>0</v>
      </c>
      <c r="I198" s="30">
        <v>0</v>
      </c>
      <c r="J198" s="27">
        <f t="shared" si="13"/>
        <v>0</v>
      </c>
      <c r="K198" s="28">
        <f t="shared" si="14"/>
        <v>0</v>
      </c>
      <c r="L198" s="50">
        <v>0</v>
      </c>
      <c r="M198" s="1">
        <v>0</v>
      </c>
      <c r="N198" s="50">
        <v>0</v>
      </c>
      <c r="O198" s="28">
        <f t="shared" si="15"/>
        <v>0</v>
      </c>
      <c r="P198" s="43">
        <v>0</v>
      </c>
      <c r="Q198" s="1">
        <v>0</v>
      </c>
      <c r="R198" s="1">
        <v>0</v>
      </c>
      <c r="S198" s="1">
        <v>0</v>
      </c>
    </row>
    <row r="199" spans="1:19" customFormat="1" x14ac:dyDescent="0.2">
      <c r="A199" s="1">
        <v>79980</v>
      </c>
      <c r="B199" s="2"/>
      <c r="C199" s="2"/>
      <c r="D199" s="2" t="s">
        <v>0</v>
      </c>
      <c r="E199" s="2" t="s">
        <v>432</v>
      </c>
      <c r="F199" s="15" t="s">
        <v>433</v>
      </c>
      <c r="G199" s="45">
        <f t="shared" si="12"/>
        <v>36</v>
      </c>
      <c r="H199" s="29">
        <v>36</v>
      </c>
      <c r="I199" s="30">
        <v>2</v>
      </c>
      <c r="J199" s="27">
        <f t="shared" si="13"/>
        <v>0</v>
      </c>
      <c r="K199" s="28">
        <f t="shared" si="14"/>
        <v>0</v>
      </c>
      <c r="L199" s="50">
        <v>0</v>
      </c>
      <c r="M199" s="1">
        <v>0</v>
      </c>
      <c r="N199" s="50">
        <v>0</v>
      </c>
      <c r="O199" s="28">
        <f t="shared" si="15"/>
        <v>0</v>
      </c>
      <c r="P199" s="43">
        <v>0</v>
      </c>
      <c r="Q199" s="1">
        <v>0</v>
      </c>
      <c r="R199" s="1">
        <v>0</v>
      </c>
      <c r="S199" s="1">
        <v>0</v>
      </c>
    </row>
    <row r="200" spans="1:19" customFormat="1" x14ac:dyDescent="0.2">
      <c r="A200" s="1">
        <v>80000</v>
      </c>
      <c r="B200" s="2"/>
      <c r="C200" s="2"/>
      <c r="D200" s="2" t="s">
        <v>38</v>
      </c>
      <c r="E200" s="2" t="s">
        <v>434</v>
      </c>
      <c r="F200" s="15" t="s">
        <v>435</v>
      </c>
      <c r="G200" s="45">
        <f t="shared" si="12"/>
        <v>27</v>
      </c>
      <c r="H200" s="29">
        <v>26</v>
      </c>
      <c r="I200" s="30">
        <v>2</v>
      </c>
      <c r="J200" s="27">
        <f t="shared" si="13"/>
        <v>1</v>
      </c>
      <c r="K200" s="28">
        <f t="shared" si="14"/>
        <v>1</v>
      </c>
      <c r="L200" s="50">
        <v>0</v>
      </c>
      <c r="M200" s="1">
        <v>0</v>
      </c>
      <c r="N200" s="50">
        <v>1</v>
      </c>
      <c r="O200" s="28">
        <f t="shared" si="15"/>
        <v>1</v>
      </c>
      <c r="P200" s="43">
        <v>0</v>
      </c>
      <c r="Q200" s="1">
        <v>1</v>
      </c>
      <c r="R200" s="1">
        <v>0</v>
      </c>
      <c r="S200" s="1">
        <v>0</v>
      </c>
    </row>
    <row r="201" spans="1:19" customFormat="1" x14ac:dyDescent="0.2">
      <c r="A201" s="1">
        <v>80020</v>
      </c>
      <c r="B201" s="2"/>
      <c r="C201" s="2"/>
      <c r="D201" s="2" t="s">
        <v>38</v>
      </c>
      <c r="E201" s="2" t="s">
        <v>436</v>
      </c>
      <c r="F201" s="15" t="s">
        <v>437</v>
      </c>
      <c r="G201" s="45">
        <f t="shared" si="12"/>
        <v>12</v>
      </c>
      <c r="H201" s="29">
        <v>12</v>
      </c>
      <c r="I201" s="30">
        <v>2</v>
      </c>
      <c r="J201" s="27">
        <f t="shared" si="13"/>
        <v>0</v>
      </c>
      <c r="K201" s="28">
        <f t="shared" si="14"/>
        <v>0</v>
      </c>
      <c r="L201" s="50">
        <v>0</v>
      </c>
      <c r="M201" s="1">
        <v>0</v>
      </c>
      <c r="N201" s="50">
        <v>0</v>
      </c>
      <c r="O201" s="28">
        <f t="shared" si="15"/>
        <v>0</v>
      </c>
      <c r="P201" s="43">
        <v>0</v>
      </c>
      <c r="Q201" s="1">
        <v>0</v>
      </c>
      <c r="R201" s="1">
        <v>0</v>
      </c>
      <c r="S201" s="1">
        <v>0</v>
      </c>
    </row>
    <row r="202" spans="1:19" hidden="1" x14ac:dyDescent="0.2">
      <c r="A202" s="1">
        <v>80030</v>
      </c>
      <c r="B202" s="2"/>
      <c r="C202" s="2"/>
      <c r="D202" s="2" t="s">
        <v>38</v>
      </c>
      <c r="E202" s="2" t="s">
        <v>438</v>
      </c>
      <c r="F202" s="15" t="s">
        <v>439</v>
      </c>
      <c r="G202" s="45">
        <f t="shared" si="12"/>
        <v>0</v>
      </c>
      <c r="H202" s="29">
        <v>0</v>
      </c>
      <c r="I202" s="30">
        <v>0</v>
      </c>
      <c r="J202" s="27">
        <f t="shared" si="13"/>
        <v>0</v>
      </c>
      <c r="K202" s="28">
        <f t="shared" si="14"/>
        <v>0</v>
      </c>
      <c r="L202" s="50">
        <v>0</v>
      </c>
      <c r="M202" s="1">
        <v>0</v>
      </c>
      <c r="N202" s="50">
        <v>0</v>
      </c>
      <c r="O202" s="28">
        <f t="shared" si="15"/>
        <v>0</v>
      </c>
      <c r="P202" s="43">
        <v>0</v>
      </c>
      <c r="Q202" s="1">
        <v>0</v>
      </c>
      <c r="R202" s="1">
        <v>0</v>
      </c>
      <c r="S202" s="1">
        <v>0</v>
      </c>
    </row>
    <row r="203" spans="1:19" customFormat="1" hidden="1" x14ac:dyDescent="0.2">
      <c r="A203" s="40">
        <v>80030.5</v>
      </c>
      <c r="B203" s="2" t="s">
        <v>373</v>
      </c>
      <c r="C203" s="2" t="s">
        <v>373</v>
      </c>
      <c r="D203" s="2"/>
      <c r="E203" s="2" t="s">
        <v>440</v>
      </c>
      <c r="F203" s="15"/>
      <c r="G203" s="45">
        <f t="shared" si="12"/>
        <v>0</v>
      </c>
      <c r="H203" s="29">
        <v>0</v>
      </c>
      <c r="I203" s="30">
        <v>0</v>
      </c>
      <c r="J203" s="27">
        <f t="shared" si="13"/>
        <v>0</v>
      </c>
      <c r="K203" s="28">
        <f t="shared" si="14"/>
        <v>0</v>
      </c>
      <c r="L203" s="50">
        <v>0</v>
      </c>
      <c r="M203" s="1">
        <v>0</v>
      </c>
      <c r="N203" s="50">
        <v>0</v>
      </c>
      <c r="O203" s="28">
        <f t="shared" si="15"/>
        <v>0</v>
      </c>
      <c r="P203" s="43">
        <v>0</v>
      </c>
      <c r="Q203" s="1">
        <v>0</v>
      </c>
      <c r="R203" s="1">
        <v>0</v>
      </c>
      <c r="S203" s="1">
        <v>0</v>
      </c>
    </row>
    <row r="204" spans="1:19" customFormat="1" hidden="1" x14ac:dyDescent="0.2">
      <c r="A204" s="1">
        <v>80120</v>
      </c>
      <c r="B204" s="2"/>
      <c r="C204" s="2"/>
      <c r="D204" s="93" t="s">
        <v>76</v>
      </c>
      <c r="E204" s="2" t="s">
        <v>441</v>
      </c>
      <c r="F204" s="15" t="s">
        <v>442</v>
      </c>
      <c r="G204" s="45">
        <f t="shared" si="12"/>
        <v>0</v>
      </c>
      <c r="H204" s="29">
        <v>0</v>
      </c>
      <c r="I204" s="30">
        <v>0</v>
      </c>
      <c r="J204" s="27">
        <f t="shared" si="13"/>
        <v>0</v>
      </c>
      <c r="K204" s="28">
        <f t="shared" si="14"/>
        <v>0</v>
      </c>
      <c r="L204" s="50">
        <v>0</v>
      </c>
      <c r="M204" s="1">
        <v>0</v>
      </c>
      <c r="N204" s="50">
        <v>0</v>
      </c>
      <c r="O204" s="28">
        <f t="shared" si="15"/>
        <v>0</v>
      </c>
      <c r="P204" s="43">
        <v>0</v>
      </c>
      <c r="Q204" s="1">
        <v>0</v>
      </c>
      <c r="R204" s="1">
        <v>0</v>
      </c>
      <c r="S204" s="1">
        <v>0</v>
      </c>
    </row>
    <row r="205" spans="1:19" customFormat="1" hidden="1" x14ac:dyDescent="0.2">
      <c r="A205" s="1">
        <v>80130</v>
      </c>
      <c r="B205" s="2" t="s">
        <v>45</v>
      </c>
      <c r="C205" s="2" t="s">
        <v>45</v>
      </c>
      <c r="D205" s="2"/>
      <c r="E205" s="2" t="s">
        <v>443</v>
      </c>
      <c r="F205" s="15"/>
      <c r="G205" s="45">
        <f t="shared" si="12"/>
        <v>0</v>
      </c>
      <c r="H205" s="29">
        <v>0</v>
      </c>
      <c r="I205" s="30">
        <v>0</v>
      </c>
      <c r="J205" s="27">
        <f t="shared" si="13"/>
        <v>0</v>
      </c>
      <c r="K205" s="28">
        <f t="shared" si="14"/>
        <v>0</v>
      </c>
      <c r="L205" s="50">
        <v>0</v>
      </c>
      <c r="M205" s="1">
        <v>0</v>
      </c>
      <c r="N205" s="50">
        <v>0</v>
      </c>
      <c r="O205" s="28">
        <f t="shared" si="15"/>
        <v>0</v>
      </c>
      <c r="P205" s="43">
        <v>0</v>
      </c>
      <c r="Q205" s="1">
        <v>0</v>
      </c>
      <c r="R205" s="1">
        <v>0</v>
      </c>
      <c r="S205" s="1">
        <v>0</v>
      </c>
    </row>
    <row r="206" spans="1:19" customFormat="1" x14ac:dyDescent="0.2">
      <c r="A206" s="1">
        <v>80140</v>
      </c>
      <c r="B206" s="2"/>
      <c r="C206" s="2"/>
      <c r="D206" s="2" t="s">
        <v>38</v>
      </c>
      <c r="E206" s="2" t="s">
        <v>444</v>
      </c>
      <c r="F206" s="15" t="s">
        <v>445</v>
      </c>
      <c r="G206" s="45">
        <f t="shared" si="12"/>
        <v>20</v>
      </c>
      <c r="H206" s="29">
        <v>10</v>
      </c>
      <c r="I206" s="30">
        <v>1</v>
      </c>
      <c r="J206" s="27">
        <f t="shared" si="13"/>
        <v>10</v>
      </c>
      <c r="K206" s="28">
        <f t="shared" si="14"/>
        <v>2</v>
      </c>
      <c r="L206" s="50">
        <v>2</v>
      </c>
      <c r="M206" s="1">
        <v>1</v>
      </c>
      <c r="N206" s="50">
        <v>8</v>
      </c>
      <c r="O206" s="28">
        <f t="shared" si="15"/>
        <v>2</v>
      </c>
      <c r="P206" s="43">
        <v>1</v>
      </c>
      <c r="Q206" s="1">
        <v>1</v>
      </c>
      <c r="R206" s="1">
        <v>2</v>
      </c>
      <c r="S206" s="1">
        <v>1</v>
      </c>
    </row>
    <row r="207" spans="1:19" customFormat="1" hidden="1" x14ac:dyDescent="0.2">
      <c r="A207" s="1">
        <v>80160</v>
      </c>
      <c r="B207" s="2"/>
      <c r="C207" s="2"/>
      <c r="D207" s="2" t="s">
        <v>0</v>
      </c>
      <c r="E207" s="2" t="s">
        <v>446</v>
      </c>
      <c r="F207" s="15" t="s">
        <v>447</v>
      </c>
      <c r="G207" s="45">
        <f t="shared" si="12"/>
        <v>0</v>
      </c>
      <c r="H207" s="29">
        <v>0</v>
      </c>
      <c r="I207" s="30">
        <v>0</v>
      </c>
      <c r="J207" s="27">
        <f t="shared" si="13"/>
        <v>0</v>
      </c>
      <c r="K207" s="28">
        <f t="shared" si="14"/>
        <v>0</v>
      </c>
      <c r="L207" s="50">
        <v>0</v>
      </c>
      <c r="M207" s="1">
        <v>0</v>
      </c>
      <c r="N207" s="50">
        <v>0</v>
      </c>
      <c r="O207" s="28">
        <f t="shared" si="15"/>
        <v>0</v>
      </c>
      <c r="P207" s="43">
        <v>0</v>
      </c>
      <c r="Q207" s="1">
        <v>0</v>
      </c>
      <c r="R207" s="1">
        <v>0</v>
      </c>
      <c r="S207" s="1">
        <v>0</v>
      </c>
    </row>
    <row r="208" spans="1:19" customFormat="1" hidden="1" x14ac:dyDescent="0.2">
      <c r="A208" s="1">
        <v>80170</v>
      </c>
      <c r="B208" s="2" t="s">
        <v>105</v>
      </c>
      <c r="C208" s="2" t="s">
        <v>105</v>
      </c>
      <c r="D208" s="2" t="s">
        <v>106</v>
      </c>
      <c r="E208" s="2" t="s">
        <v>448</v>
      </c>
      <c r="F208" s="15" t="s">
        <v>449</v>
      </c>
      <c r="G208" s="45">
        <f t="shared" si="12"/>
        <v>0</v>
      </c>
      <c r="H208" s="29">
        <v>0</v>
      </c>
      <c r="I208" s="30">
        <v>0</v>
      </c>
      <c r="J208" s="27">
        <f t="shared" si="13"/>
        <v>0</v>
      </c>
      <c r="K208" s="28">
        <f t="shared" si="14"/>
        <v>0</v>
      </c>
      <c r="L208" s="50">
        <v>0</v>
      </c>
      <c r="M208" s="1">
        <v>0</v>
      </c>
      <c r="N208" s="50">
        <v>0</v>
      </c>
      <c r="O208" s="28">
        <f t="shared" si="15"/>
        <v>0</v>
      </c>
      <c r="P208" s="43">
        <v>0</v>
      </c>
      <c r="Q208" s="1">
        <v>0</v>
      </c>
      <c r="R208" s="1">
        <v>0</v>
      </c>
      <c r="S208" s="1">
        <v>0</v>
      </c>
    </row>
    <row r="209" spans="1:19" customFormat="1" hidden="1" x14ac:dyDescent="0.2">
      <c r="A209" s="1">
        <v>80180</v>
      </c>
      <c r="B209" s="2"/>
      <c r="C209" s="2"/>
      <c r="D209" s="93" t="s">
        <v>76</v>
      </c>
      <c r="E209" s="2" t="s">
        <v>450</v>
      </c>
      <c r="F209" s="15" t="s">
        <v>451</v>
      </c>
      <c r="G209" s="45">
        <f t="shared" si="12"/>
        <v>0</v>
      </c>
      <c r="H209" s="29">
        <v>0</v>
      </c>
      <c r="I209" s="30">
        <v>0</v>
      </c>
      <c r="J209" s="27">
        <f t="shared" si="13"/>
        <v>0</v>
      </c>
      <c r="K209" s="28">
        <f t="shared" si="14"/>
        <v>0</v>
      </c>
      <c r="L209" s="50">
        <v>0</v>
      </c>
      <c r="M209" s="1">
        <v>0</v>
      </c>
      <c r="N209" s="50">
        <v>0</v>
      </c>
      <c r="O209" s="28">
        <f t="shared" si="15"/>
        <v>0</v>
      </c>
      <c r="P209" s="43">
        <v>0</v>
      </c>
      <c r="Q209" s="1">
        <v>0</v>
      </c>
      <c r="R209" s="1">
        <v>0</v>
      </c>
      <c r="S209" s="1">
        <v>0</v>
      </c>
    </row>
    <row r="210" spans="1:19" customFormat="1" hidden="1" x14ac:dyDescent="0.2">
      <c r="A210" s="1">
        <v>80190</v>
      </c>
      <c r="B210" s="2"/>
      <c r="C210" s="2"/>
      <c r="D210" s="2" t="s">
        <v>0</v>
      </c>
      <c r="E210" s="2" t="s">
        <v>452</v>
      </c>
      <c r="F210" s="15" t="s">
        <v>453</v>
      </c>
      <c r="G210" s="45">
        <f t="shared" si="12"/>
        <v>0</v>
      </c>
      <c r="H210" s="29">
        <v>0</v>
      </c>
      <c r="I210" s="30">
        <v>0</v>
      </c>
      <c r="J210" s="27">
        <f t="shared" si="13"/>
        <v>0</v>
      </c>
      <c r="K210" s="28">
        <f t="shared" si="14"/>
        <v>0</v>
      </c>
      <c r="L210" s="50">
        <v>0</v>
      </c>
      <c r="M210" s="1">
        <v>0</v>
      </c>
      <c r="N210" s="50">
        <v>0</v>
      </c>
      <c r="O210" s="28">
        <f t="shared" si="15"/>
        <v>0</v>
      </c>
      <c r="P210" s="43">
        <v>0</v>
      </c>
      <c r="Q210" s="1">
        <v>0</v>
      </c>
      <c r="R210" s="1">
        <v>0</v>
      </c>
      <c r="S210" s="1">
        <v>0</v>
      </c>
    </row>
    <row r="211" spans="1:19" customFormat="1" hidden="1" x14ac:dyDescent="0.2">
      <c r="A211" s="1">
        <v>80200</v>
      </c>
      <c r="B211" s="2"/>
      <c r="C211" s="2"/>
      <c r="D211" s="93" t="s">
        <v>96</v>
      </c>
      <c r="E211" s="2" t="s">
        <v>454</v>
      </c>
      <c r="F211" s="15" t="s">
        <v>455</v>
      </c>
      <c r="G211" s="45">
        <f t="shared" si="12"/>
        <v>0</v>
      </c>
      <c r="H211" s="29">
        <v>0</v>
      </c>
      <c r="I211" s="30">
        <v>0</v>
      </c>
      <c r="J211" s="27">
        <f t="shared" si="13"/>
        <v>0</v>
      </c>
      <c r="K211" s="28">
        <f t="shared" si="14"/>
        <v>0</v>
      </c>
      <c r="L211" s="50">
        <v>0</v>
      </c>
      <c r="M211" s="1">
        <v>0</v>
      </c>
      <c r="N211" s="50">
        <v>0</v>
      </c>
      <c r="O211" s="28">
        <f t="shared" si="15"/>
        <v>0</v>
      </c>
      <c r="P211" s="43">
        <v>0</v>
      </c>
      <c r="Q211" s="1">
        <v>0</v>
      </c>
      <c r="R211" s="1">
        <v>0</v>
      </c>
      <c r="S211" s="1">
        <v>0</v>
      </c>
    </row>
    <row r="212" spans="1:19" customFormat="1" x14ac:dyDescent="0.2">
      <c r="A212" s="1">
        <v>80220</v>
      </c>
      <c r="B212" s="2"/>
      <c r="C212" s="2"/>
      <c r="D212" s="2" t="s">
        <v>38</v>
      </c>
      <c r="E212" s="2" t="s">
        <v>456</v>
      </c>
      <c r="F212" s="15" t="s">
        <v>457</v>
      </c>
      <c r="G212" s="45">
        <f t="shared" si="12"/>
        <v>15</v>
      </c>
      <c r="H212" s="29">
        <v>5</v>
      </c>
      <c r="I212" s="30">
        <v>1</v>
      </c>
      <c r="J212" s="27">
        <f t="shared" si="13"/>
        <v>10</v>
      </c>
      <c r="K212" s="28">
        <f t="shared" si="14"/>
        <v>2</v>
      </c>
      <c r="L212" s="50">
        <v>2</v>
      </c>
      <c r="M212" s="1">
        <v>2</v>
      </c>
      <c r="N212" s="50">
        <v>8</v>
      </c>
      <c r="O212" s="28">
        <f t="shared" si="15"/>
        <v>2</v>
      </c>
      <c r="P212" s="43">
        <v>1</v>
      </c>
      <c r="Q212" s="1">
        <v>2</v>
      </c>
      <c r="R212" s="1">
        <v>2</v>
      </c>
      <c r="S212" s="1">
        <v>0</v>
      </c>
    </row>
    <row r="213" spans="1:19" customFormat="1" x14ac:dyDescent="0.2">
      <c r="A213" s="1">
        <v>80240</v>
      </c>
      <c r="B213" s="2"/>
      <c r="C213" s="2"/>
      <c r="D213" s="2" t="s">
        <v>38</v>
      </c>
      <c r="E213" s="2" t="s">
        <v>458</v>
      </c>
      <c r="F213" s="15" t="s">
        <v>459</v>
      </c>
      <c r="G213" s="45">
        <f t="shared" si="12"/>
        <v>16</v>
      </c>
      <c r="H213" s="29">
        <v>7</v>
      </c>
      <c r="I213" s="30">
        <v>1</v>
      </c>
      <c r="J213" s="27">
        <f t="shared" si="13"/>
        <v>9</v>
      </c>
      <c r="K213" s="28">
        <f t="shared" si="14"/>
        <v>4</v>
      </c>
      <c r="L213" s="50">
        <v>0</v>
      </c>
      <c r="M213" s="1">
        <v>0</v>
      </c>
      <c r="N213" s="50">
        <v>9</v>
      </c>
      <c r="O213" s="28">
        <f t="shared" si="15"/>
        <v>4</v>
      </c>
      <c r="P213" s="43">
        <v>3</v>
      </c>
      <c r="Q213" s="1">
        <v>1</v>
      </c>
      <c r="R213" s="1">
        <v>1</v>
      </c>
      <c r="S213" s="1">
        <v>4</v>
      </c>
    </row>
    <row r="214" spans="1:19" customFormat="1" hidden="1" x14ac:dyDescent="0.2">
      <c r="A214" s="1">
        <v>80270</v>
      </c>
      <c r="B214" s="2" t="s">
        <v>460</v>
      </c>
      <c r="C214" s="2" t="s">
        <v>460</v>
      </c>
      <c r="D214" s="2"/>
      <c r="E214" s="2" t="s">
        <v>461</v>
      </c>
      <c r="F214" s="15"/>
      <c r="G214" s="45">
        <f t="shared" si="12"/>
        <v>0</v>
      </c>
      <c r="H214" s="29">
        <v>0</v>
      </c>
      <c r="I214" s="30">
        <v>0</v>
      </c>
      <c r="J214" s="27">
        <f t="shared" si="13"/>
        <v>0</v>
      </c>
      <c r="K214" s="28">
        <f t="shared" si="14"/>
        <v>0</v>
      </c>
      <c r="L214" s="50">
        <v>0</v>
      </c>
      <c r="M214" s="1">
        <v>0</v>
      </c>
      <c r="N214" s="50">
        <v>0</v>
      </c>
      <c r="O214" s="28">
        <f t="shared" si="15"/>
        <v>0</v>
      </c>
      <c r="P214" s="43">
        <v>0</v>
      </c>
      <c r="Q214" s="1">
        <v>0</v>
      </c>
      <c r="R214" s="1">
        <v>0</v>
      </c>
      <c r="S214" s="1">
        <v>0</v>
      </c>
    </row>
    <row r="215" spans="1:19" customFormat="1" x14ac:dyDescent="0.2">
      <c r="A215" s="1">
        <v>80280</v>
      </c>
      <c r="B215" s="2"/>
      <c r="C215" s="2"/>
      <c r="D215" s="2" t="s">
        <v>38</v>
      </c>
      <c r="E215" s="2" t="s">
        <v>462</v>
      </c>
      <c r="F215" s="15" t="s">
        <v>463</v>
      </c>
      <c r="G215" s="45">
        <f t="shared" si="12"/>
        <v>25</v>
      </c>
      <c r="H215" s="29">
        <v>15</v>
      </c>
      <c r="I215" s="30">
        <v>1</v>
      </c>
      <c r="J215" s="27">
        <f t="shared" si="13"/>
        <v>10</v>
      </c>
      <c r="K215" s="28">
        <f t="shared" si="14"/>
        <v>2</v>
      </c>
      <c r="L215" s="50">
        <v>3</v>
      </c>
      <c r="M215" s="1">
        <v>1</v>
      </c>
      <c r="N215" s="50">
        <v>7</v>
      </c>
      <c r="O215" s="28">
        <f t="shared" si="15"/>
        <v>2</v>
      </c>
      <c r="P215" s="43">
        <v>2</v>
      </c>
      <c r="Q215" s="1">
        <v>1</v>
      </c>
      <c r="R215" s="1">
        <v>2</v>
      </c>
      <c r="S215" s="1">
        <v>2</v>
      </c>
    </row>
    <row r="216" spans="1:19" customFormat="1" x14ac:dyDescent="0.2">
      <c r="A216" s="1">
        <v>80360</v>
      </c>
      <c r="B216" s="2"/>
      <c r="C216" s="2"/>
      <c r="D216" s="2" t="s">
        <v>38</v>
      </c>
      <c r="E216" s="2" t="s">
        <v>464</v>
      </c>
      <c r="F216" s="15" t="s">
        <v>465</v>
      </c>
      <c r="G216" s="45">
        <f t="shared" si="12"/>
        <v>10</v>
      </c>
      <c r="H216" s="29">
        <v>1</v>
      </c>
      <c r="I216" s="30">
        <v>1</v>
      </c>
      <c r="J216" s="27">
        <f t="shared" si="13"/>
        <v>9</v>
      </c>
      <c r="K216" s="28">
        <f t="shared" si="14"/>
        <v>6</v>
      </c>
      <c r="L216" s="50">
        <v>0</v>
      </c>
      <c r="M216" s="1">
        <v>0</v>
      </c>
      <c r="N216" s="50">
        <v>9</v>
      </c>
      <c r="O216" s="28">
        <f t="shared" si="15"/>
        <v>6</v>
      </c>
      <c r="P216" s="43">
        <v>3</v>
      </c>
      <c r="Q216" s="1">
        <v>1</v>
      </c>
      <c r="R216" s="1">
        <v>6</v>
      </c>
      <c r="S216" s="1">
        <v>3</v>
      </c>
    </row>
    <row r="217" spans="1:19" hidden="1" x14ac:dyDescent="0.2">
      <c r="A217" s="1">
        <v>80390</v>
      </c>
      <c r="B217" s="2"/>
      <c r="C217" s="2"/>
      <c r="D217" s="93" t="s">
        <v>91</v>
      </c>
      <c r="E217" s="2" t="s">
        <v>466</v>
      </c>
      <c r="F217" s="15" t="s">
        <v>467</v>
      </c>
      <c r="G217" s="45">
        <f t="shared" si="12"/>
        <v>0</v>
      </c>
      <c r="H217" s="29">
        <v>0</v>
      </c>
      <c r="I217" s="30">
        <v>0</v>
      </c>
      <c r="J217" s="27">
        <f t="shared" si="13"/>
        <v>0</v>
      </c>
      <c r="K217" s="28">
        <f t="shared" si="14"/>
        <v>0</v>
      </c>
      <c r="L217" s="50">
        <v>0</v>
      </c>
      <c r="M217" s="1">
        <v>0</v>
      </c>
      <c r="N217" s="50">
        <v>0</v>
      </c>
      <c r="O217" s="28">
        <f t="shared" si="15"/>
        <v>0</v>
      </c>
      <c r="P217" s="43">
        <v>0</v>
      </c>
      <c r="Q217" s="1">
        <v>0</v>
      </c>
      <c r="R217" s="1">
        <v>0</v>
      </c>
      <c r="S217" s="1">
        <v>0</v>
      </c>
    </row>
    <row r="218" spans="1:19" customFormat="1" hidden="1" x14ac:dyDescent="0.2">
      <c r="A218" s="1">
        <v>80400</v>
      </c>
      <c r="B218" s="2"/>
      <c r="C218" s="2"/>
      <c r="D218" s="93" t="s">
        <v>91</v>
      </c>
      <c r="E218" s="2" t="s">
        <v>468</v>
      </c>
      <c r="F218" s="15" t="s">
        <v>469</v>
      </c>
      <c r="G218" s="45">
        <f t="shared" si="12"/>
        <v>0</v>
      </c>
      <c r="H218" s="29">
        <v>0</v>
      </c>
      <c r="I218" s="30">
        <v>0</v>
      </c>
      <c r="J218" s="27">
        <f t="shared" si="13"/>
        <v>0</v>
      </c>
      <c r="K218" s="28">
        <f t="shared" si="14"/>
        <v>0</v>
      </c>
      <c r="L218" s="50">
        <v>0</v>
      </c>
      <c r="M218" s="1">
        <v>0</v>
      </c>
      <c r="N218" s="50">
        <v>0</v>
      </c>
      <c r="O218" s="28">
        <f t="shared" si="15"/>
        <v>0</v>
      </c>
      <c r="P218" s="43">
        <v>0</v>
      </c>
      <c r="Q218" s="1">
        <v>0</v>
      </c>
      <c r="R218" s="1">
        <v>0</v>
      </c>
      <c r="S218" s="1">
        <v>0</v>
      </c>
    </row>
    <row r="219" spans="1:19" hidden="1" x14ac:dyDescent="0.2">
      <c r="A219" s="1">
        <v>80410</v>
      </c>
      <c r="B219" s="2"/>
      <c r="C219" s="2"/>
      <c r="D219" s="93" t="s">
        <v>91</v>
      </c>
      <c r="E219" s="2" t="s">
        <v>470</v>
      </c>
      <c r="F219" s="15" t="s">
        <v>471</v>
      </c>
      <c r="G219" s="45">
        <f t="shared" si="12"/>
        <v>0</v>
      </c>
      <c r="H219" s="29">
        <v>0</v>
      </c>
      <c r="I219" s="30">
        <v>0</v>
      </c>
      <c r="J219" s="27">
        <f t="shared" si="13"/>
        <v>0</v>
      </c>
      <c r="K219" s="28">
        <f t="shared" si="14"/>
        <v>0</v>
      </c>
      <c r="L219" s="50">
        <v>0</v>
      </c>
      <c r="M219" s="1">
        <v>0</v>
      </c>
      <c r="N219" s="50">
        <v>0</v>
      </c>
      <c r="O219" s="28">
        <f t="shared" si="15"/>
        <v>0</v>
      </c>
      <c r="P219" s="43">
        <v>0</v>
      </c>
      <c r="Q219" s="1">
        <v>0</v>
      </c>
      <c r="R219" s="1">
        <v>0</v>
      </c>
      <c r="S219" s="1">
        <v>0</v>
      </c>
    </row>
    <row r="220" spans="1:19" customFormat="1" x14ac:dyDescent="0.2">
      <c r="A220" s="1">
        <v>80420</v>
      </c>
      <c r="B220" s="2"/>
      <c r="C220" s="2"/>
      <c r="D220" s="2" t="s">
        <v>38</v>
      </c>
      <c r="E220" s="2" t="s">
        <v>472</v>
      </c>
      <c r="F220" s="15" t="s">
        <v>473</v>
      </c>
      <c r="G220" s="45">
        <f t="shared" si="12"/>
        <v>2</v>
      </c>
      <c r="H220" s="29">
        <v>1</v>
      </c>
      <c r="I220" s="30">
        <v>1</v>
      </c>
      <c r="J220" s="27">
        <f t="shared" si="13"/>
        <v>1</v>
      </c>
      <c r="K220" s="28">
        <f t="shared" si="14"/>
        <v>1</v>
      </c>
      <c r="L220" s="50">
        <v>0</v>
      </c>
      <c r="M220" s="1">
        <v>0</v>
      </c>
      <c r="N220" s="50">
        <v>1</v>
      </c>
      <c r="O220" s="28">
        <f t="shared" si="15"/>
        <v>1</v>
      </c>
      <c r="P220" s="43">
        <v>1</v>
      </c>
      <c r="Q220" s="1">
        <v>0</v>
      </c>
      <c r="R220" s="1">
        <v>0</v>
      </c>
      <c r="S220" s="1">
        <v>0</v>
      </c>
    </row>
    <row r="221" spans="1:19" customFormat="1" hidden="1" x14ac:dyDescent="0.2">
      <c r="A221" s="1">
        <v>80430</v>
      </c>
      <c r="B221" s="2"/>
      <c r="C221" s="2"/>
      <c r="D221" s="93" t="s">
        <v>91</v>
      </c>
      <c r="E221" s="2" t="s">
        <v>474</v>
      </c>
      <c r="F221" s="15" t="s">
        <v>475</v>
      </c>
      <c r="G221" s="45">
        <f t="shared" si="12"/>
        <v>0</v>
      </c>
      <c r="H221" s="29">
        <v>0</v>
      </c>
      <c r="I221" s="30">
        <v>0</v>
      </c>
      <c r="J221" s="27">
        <f t="shared" si="13"/>
        <v>0</v>
      </c>
      <c r="K221" s="28">
        <f t="shared" si="14"/>
        <v>0</v>
      </c>
      <c r="L221" s="50">
        <v>0</v>
      </c>
      <c r="M221" s="1">
        <v>0</v>
      </c>
      <c r="N221" s="50">
        <v>0</v>
      </c>
      <c r="O221" s="28">
        <f t="shared" si="15"/>
        <v>0</v>
      </c>
      <c r="P221" s="43">
        <v>0</v>
      </c>
      <c r="Q221" s="1">
        <v>0</v>
      </c>
      <c r="R221" s="1">
        <v>0</v>
      </c>
      <c r="S221" s="1">
        <v>0</v>
      </c>
    </row>
    <row r="222" spans="1:19" customFormat="1" x14ac:dyDescent="0.2">
      <c r="A222" s="1">
        <v>80450</v>
      </c>
      <c r="B222" s="2"/>
      <c r="C222" s="2"/>
      <c r="D222" s="2" t="s">
        <v>38</v>
      </c>
      <c r="E222" s="2" t="s">
        <v>476</v>
      </c>
      <c r="F222" s="15" t="s">
        <v>477</v>
      </c>
      <c r="G222" s="45">
        <f t="shared" si="12"/>
        <v>13</v>
      </c>
      <c r="H222" s="29">
        <v>0</v>
      </c>
      <c r="I222" s="30">
        <v>0</v>
      </c>
      <c r="J222" s="27">
        <f t="shared" si="13"/>
        <v>13</v>
      </c>
      <c r="K222" s="28">
        <f t="shared" si="14"/>
        <v>15</v>
      </c>
      <c r="L222" s="50">
        <v>1</v>
      </c>
      <c r="M222" s="1">
        <v>2</v>
      </c>
      <c r="N222" s="50">
        <v>12</v>
      </c>
      <c r="O222" s="28">
        <f t="shared" si="15"/>
        <v>15</v>
      </c>
      <c r="P222" s="43">
        <v>0</v>
      </c>
      <c r="Q222" s="1">
        <v>3</v>
      </c>
      <c r="R222" s="1">
        <v>15</v>
      </c>
      <c r="S222" s="1">
        <v>0</v>
      </c>
    </row>
    <row r="223" spans="1:19" customFormat="1" hidden="1" x14ac:dyDescent="0.2">
      <c r="A223" s="1">
        <v>80480</v>
      </c>
      <c r="B223" s="2" t="s">
        <v>45</v>
      </c>
      <c r="C223" s="2" t="s">
        <v>45</v>
      </c>
      <c r="D223" s="2"/>
      <c r="E223" s="2" t="s">
        <v>478</v>
      </c>
      <c r="F223" s="15"/>
      <c r="G223" s="45">
        <f t="shared" si="12"/>
        <v>0</v>
      </c>
      <c r="H223" s="29">
        <v>0</v>
      </c>
      <c r="I223" s="30">
        <v>0</v>
      </c>
      <c r="J223" s="27">
        <f t="shared" si="13"/>
        <v>0</v>
      </c>
      <c r="K223" s="28">
        <f t="shared" si="14"/>
        <v>0</v>
      </c>
      <c r="L223" s="50">
        <v>0</v>
      </c>
      <c r="M223" s="1">
        <v>0</v>
      </c>
      <c r="N223" s="50">
        <v>0</v>
      </c>
      <c r="O223" s="28">
        <f t="shared" si="15"/>
        <v>0</v>
      </c>
      <c r="P223" s="43">
        <v>0</v>
      </c>
      <c r="Q223" s="1">
        <v>0</v>
      </c>
      <c r="R223" s="1">
        <v>0</v>
      </c>
      <c r="S223" s="1">
        <v>0</v>
      </c>
    </row>
    <row r="224" spans="1:19" customFormat="1" hidden="1" x14ac:dyDescent="0.2">
      <c r="A224" s="1">
        <v>80510</v>
      </c>
      <c r="B224" s="2"/>
      <c r="C224" s="2"/>
      <c r="D224" s="93" t="s">
        <v>208</v>
      </c>
      <c r="E224" s="2" t="s">
        <v>479</v>
      </c>
      <c r="F224" s="15" t="s">
        <v>480</v>
      </c>
      <c r="G224" s="45">
        <f t="shared" si="12"/>
        <v>0</v>
      </c>
      <c r="H224" s="29">
        <v>0</v>
      </c>
      <c r="I224" s="30">
        <v>0</v>
      </c>
      <c r="J224" s="27">
        <f t="shared" si="13"/>
        <v>0</v>
      </c>
      <c r="K224" s="28">
        <f t="shared" si="14"/>
        <v>0</v>
      </c>
      <c r="L224" s="50">
        <v>0</v>
      </c>
      <c r="M224" s="1">
        <v>0</v>
      </c>
      <c r="N224" s="50">
        <v>0</v>
      </c>
      <c r="O224" s="28">
        <f t="shared" si="15"/>
        <v>0</v>
      </c>
      <c r="P224" s="43">
        <v>0</v>
      </c>
      <c r="Q224" s="1">
        <v>0</v>
      </c>
      <c r="R224" s="1">
        <v>0</v>
      </c>
      <c r="S224" s="1">
        <v>0</v>
      </c>
    </row>
    <row r="225" spans="1:19" customFormat="1" hidden="1" x14ac:dyDescent="0.2">
      <c r="A225" s="1">
        <v>80540</v>
      </c>
      <c r="B225" s="2"/>
      <c r="C225" s="2"/>
      <c r="D225" s="2" t="s">
        <v>0</v>
      </c>
      <c r="E225" s="2" t="s">
        <v>481</v>
      </c>
      <c r="F225" s="15" t="s">
        <v>482</v>
      </c>
      <c r="G225" s="45">
        <f t="shared" si="12"/>
        <v>0</v>
      </c>
      <c r="H225" s="29">
        <v>0</v>
      </c>
      <c r="I225" s="30">
        <v>0</v>
      </c>
      <c r="J225" s="27">
        <f t="shared" si="13"/>
        <v>0</v>
      </c>
      <c r="K225" s="28">
        <f t="shared" si="14"/>
        <v>0</v>
      </c>
      <c r="L225" s="50">
        <v>0</v>
      </c>
      <c r="M225" s="1">
        <v>0</v>
      </c>
      <c r="N225" s="50">
        <v>0</v>
      </c>
      <c r="O225" s="28">
        <f t="shared" si="15"/>
        <v>0</v>
      </c>
      <c r="P225" s="43">
        <v>0</v>
      </c>
      <c r="Q225" s="1">
        <v>0</v>
      </c>
      <c r="R225" s="1">
        <v>0</v>
      </c>
      <c r="S225" s="1">
        <v>0</v>
      </c>
    </row>
    <row r="226" spans="1:19" customFormat="1" x14ac:dyDescent="0.2">
      <c r="A226" s="1">
        <v>80590</v>
      </c>
      <c r="B226" s="2"/>
      <c r="C226" s="2"/>
      <c r="D226" s="2" t="s">
        <v>38</v>
      </c>
      <c r="E226" s="2" t="s">
        <v>483</v>
      </c>
      <c r="F226" s="15" t="s">
        <v>484</v>
      </c>
      <c r="G226" s="45">
        <f t="shared" si="12"/>
        <v>4</v>
      </c>
      <c r="H226" s="29">
        <v>4</v>
      </c>
      <c r="I226" s="30">
        <v>1</v>
      </c>
      <c r="J226" s="27">
        <f t="shared" si="13"/>
        <v>0</v>
      </c>
      <c r="K226" s="28">
        <f t="shared" si="14"/>
        <v>0</v>
      </c>
      <c r="L226" s="50">
        <v>0</v>
      </c>
      <c r="M226" s="1">
        <v>0</v>
      </c>
      <c r="N226" s="50">
        <v>0</v>
      </c>
      <c r="O226" s="28">
        <f t="shared" si="15"/>
        <v>0</v>
      </c>
      <c r="P226" s="43">
        <v>0</v>
      </c>
      <c r="Q226" s="1">
        <v>0</v>
      </c>
      <c r="R226" s="1">
        <v>0</v>
      </c>
      <c r="S226" s="1">
        <v>0</v>
      </c>
    </row>
    <row r="227" spans="1:19" customFormat="1" hidden="1" x14ac:dyDescent="0.2">
      <c r="A227" s="1">
        <v>80600</v>
      </c>
      <c r="B227" s="2"/>
      <c r="C227" s="2"/>
      <c r="D227" s="2" t="s">
        <v>38</v>
      </c>
      <c r="E227" s="2" t="s">
        <v>485</v>
      </c>
      <c r="F227" s="15" t="s">
        <v>486</v>
      </c>
      <c r="G227" s="45">
        <f t="shared" si="12"/>
        <v>0</v>
      </c>
      <c r="H227" s="29">
        <v>0</v>
      </c>
      <c r="I227" s="30">
        <v>0</v>
      </c>
      <c r="J227" s="27">
        <f t="shared" si="13"/>
        <v>0</v>
      </c>
      <c r="K227" s="28">
        <f t="shared" si="14"/>
        <v>0</v>
      </c>
      <c r="L227" s="50">
        <v>0</v>
      </c>
      <c r="M227" s="1">
        <v>0</v>
      </c>
      <c r="N227" s="50">
        <v>0</v>
      </c>
      <c r="O227" s="28">
        <f t="shared" si="15"/>
        <v>0</v>
      </c>
      <c r="P227" s="43">
        <v>0</v>
      </c>
      <c r="Q227" s="1">
        <v>0</v>
      </c>
      <c r="R227" s="1">
        <v>0</v>
      </c>
      <c r="S227" s="1">
        <v>0</v>
      </c>
    </row>
    <row r="228" spans="1:19" customFormat="1" hidden="1" x14ac:dyDescent="0.2">
      <c r="A228" s="1">
        <v>80610</v>
      </c>
      <c r="B228" s="2" t="s">
        <v>45</v>
      </c>
      <c r="C228" s="2" t="s">
        <v>45</v>
      </c>
      <c r="D228" s="2"/>
      <c r="E228" s="2" t="s">
        <v>487</v>
      </c>
      <c r="F228" s="15"/>
      <c r="G228" s="45">
        <f t="shared" si="12"/>
        <v>0</v>
      </c>
      <c r="H228" s="29">
        <v>0</v>
      </c>
      <c r="I228" s="30">
        <v>0</v>
      </c>
      <c r="J228" s="27">
        <f t="shared" si="13"/>
        <v>0</v>
      </c>
      <c r="K228" s="28">
        <f t="shared" si="14"/>
        <v>0</v>
      </c>
      <c r="L228" s="50">
        <v>0</v>
      </c>
      <c r="M228" s="1">
        <v>0</v>
      </c>
      <c r="N228" s="50">
        <v>0</v>
      </c>
      <c r="O228" s="28">
        <f t="shared" si="15"/>
        <v>0</v>
      </c>
      <c r="P228" s="43">
        <v>0</v>
      </c>
      <c r="Q228" s="1">
        <v>0</v>
      </c>
      <c r="R228" s="1">
        <v>0</v>
      </c>
      <c r="S228" s="1">
        <v>0</v>
      </c>
    </row>
    <row r="229" spans="1:19" customFormat="1" hidden="1" x14ac:dyDescent="0.2">
      <c r="A229" s="1">
        <v>80620</v>
      </c>
      <c r="B229" s="2" t="s">
        <v>105</v>
      </c>
      <c r="C229" s="2" t="s">
        <v>105</v>
      </c>
      <c r="D229" s="2" t="s">
        <v>1</v>
      </c>
      <c r="E229" s="2" t="s">
        <v>488</v>
      </c>
      <c r="F229" s="15" t="s">
        <v>489</v>
      </c>
      <c r="G229" s="45">
        <f t="shared" si="12"/>
        <v>0</v>
      </c>
      <c r="H229" s="29">
        <v>0</v>
      </c>
      <c r="I229" s="30">
        <v>0</v>
      </c>
      <c r="J229" s="27">
        <f t="shared" si="13"/>
        <v>0</v>
      </c>
      <c r="K229" s="28">
        <f t="shared" si="14"/>
        <v>0</v>
      </c>
      <c r="L229" s="50">
        <v>0</v>
      </c>
      <c r="M229" s="1">
        <v>0</v>
      </c>
      <c r="N229" s="50">
        <v>0</v>
      </c>
      <c r="O229" s="28">
        <f t="shared" si="15"/>
        <v>0</v>
      </c>
      <c r="P229" s="43">
        <v>0</v>
      </c>
      <c r="Q229" s="1">
        <v>0</v>
      </c>
      <c r="R229" s="1">
        <v>0</v>
      </c>
      <c r="S229" s="1">
        <v>0</v>
      </c>
    </row>
    <row r="230" spans="1:19" customFormat="1" x14ac:dyDescent="0.2">
      <c r="A230" s="1">
        <v>80640</v>
      </c>
      <c r="B230" s="2"/>
      <c r="C230" s="2"/>
      <c r="D230" s="2" t="s">
        <v>38</v>
      </c>
      <c r="E230" s="2" t="s">
        <v>490</v>
      </c>
      <c r="F230" s="15" t="s">
        <v>491</v>
      </c>
      <c r="G230" s="45">
        <f t="shared" si="12"/>
        <v>2</v>
      </c>
      <c r="H230" s="29">
        <v>0</v>
      </c>
      <c r="I230" s="30">
        <v>0</v>
      </c>
      <c r="J230" s="27">
        <f t="shared" si="13"/>
        <v>2</v>
      </c>
      <c r="K230" s="28">
        <f t="shared" si="14"/>
        <v>2</v>
      </c>
      <c r="L230" s="50">
        <v>0</v>
      </c>
      <c r="M230" s="1">
        <v>0</v>
      </c>
      <c r="N230" s="50">
        <v>2</v>
      </c>
      <c r="O230" s="28">
        <f t="shared" si="15"/>
        <v>2</v>
      </c>
      <c r="P230" s="43">
        <v>0</v>
      </c>
      <c r="Q230" s="1">
        <v>0</v>
      </c>
      <c r="R230" s="1">
        <v>1</v>
      </c>
      <c r="S230" s="1">
        <v>2</v>
      </c>
    </row>
    <row r="231" spans="1:19" customFormat="1" hidden="1" x14ac:dyDescent="0.2">
      <c r="A231" s="1">
        <v>80670</v>
      </c>
      <c r="B231" s="2"/>
      <c r="C231" s="2"/>
      <c r="D231" s="2" t="s">
        <v>38</v>
      </c>
      <c r="E231" s="2" t="s">
        <v>492</v>
      </c>
      <c r="F231" s="15" t="s">
        <v>493</v>
      </c>
      <c r="G231" s="45">
        <f t="shared" si="12"/>
        <v>0</v>
      </c>
      <c r="H231" s="29">
        <v>0</v>
      </c>
      <c r="I231" s="30">
        <v>0</v>
      </c>
      <c r="J231" s="27">
        <f t="shared" si="13"/>
        <v>0</v>
      </c>
      <c r="K231" s="28">
        <f t="shared" si="14"/>
        <v>0</v>
      </c>
      <c r="L231" s="50">
        <v>0</v>
      </c>
      <c r="M231" s="1">
        <v>0</v>
      </c>
      <c r="N231" s="50">
        <v>0</v>
      </c>
      <c r="O231" s="28">
        <f t="shared" si="15"/>
        <v>0</v>
      </c>
      <c r="P231" s="43">
        <v>0</v>
      </c>
      <c r="Q231" s="1">
        <v>0</v>
      </c>
      <c r="R231" s="1">
        <v>0</v>
      </c>
      <c r="S231" s="1">
        <v>0</v>
      </c>
    </row>
    <row r="232" spans="1:19" x14ac:dyDescent="0.2">
      <c r="A232" s="1">
        <v>80690</v>
      </c>
      <c r="B232" s="2"/>
      <c r="C232" s="2"/>
      <c r="D232" s="2" t="s">
        <v>38</v>
      </c>
      <c r="E232" s="2" t="s">
        <v>494</v>
      </c>
      <c r="F232" s="15" t="s">
        <v>495</v>
      </c>
      <c r="G232" s="45">
        <f t="shared" si="12"/>
        <v>1</v>
      </c>
      <c r="H232" s="29">
        <v>0</v>
      </c>
      <c r="I232" s="30">
        <v>0</v>
      </c>
      <c r="J232" s="27">
        <f t="shared" si="13"/>
        <v>1</v>
      </c>
      <c r="K232" s="28">
        <f t="shared" si="14"/>
        <v>1</v>
      </c>
      <c r="L232" s="50">
        <v>1</v>
      </c>
      <c r="M232" s="1">
        <v>1</v>
      </c>
      <c r="N232" s="50">
        <v>0</v>
      </c>
      <c r="O232" s="28">
        <f t="shared" si="15"/>
        <v>0</v>
      </c>
      <c r="P232" s="43">
        <v>0</v>
      </c>
      <c r="Q232" s="1">
        <v>0</v>
      </c>
      <c r="R232" s="1">
        <v>0</v>
      </c>
      <c r="S232" s="1">
        <v>0</v>
      </c>
    </row>
    <row r="233" spans="1:19" customFormat="1" hidden="1" x14ac:dyDescent="0.2">
      <c r="A233" s="1">
        <v>80700</v>
      </c>
      <c r="B233" s="2"/>
      <c r="C233" s="2"/>
      <c r="D233" s="2" t="s">
        <v>38</v>
      </c>
      <c r="E233" s="2" t="s">
        <v>496</v>
      </c>
      <c r="F233" s="15" t="s">
        <v>497</v>
      </c>
      <c r="G233" s="45">
        <f t="shared" si="12"/>
        <v>0</v>
      </c>
      <c r="H233" s="29">
        <v>0</v>
      </c>
      <c r="I233" s="30">
        <v>0</v>
      </c>
      <c r="J233" s="27">
        <f t="shared" si="13"/>
        <v>0</v>
      </c>
      <c r="K233" s="28">
        <f t="shared" si="14"/>
        <v>0</v>
      </c>
      <c r="L233" s="50">
        <v>0</v>
      </c>
      <c r="M233" s="1">
        <v>0</v>
      </c>
      <c r="N233" s="50">
        <v>0</v>
      </c>
      <c r="O233" s="28">
        <f t="shared" si="15"/>
        <v>0</v>
      </c>
      <c r="P233" s="43">
        <v>0</v>
      </c>
      <c r="Q233" s="1">
        <v>0</v>
      </c>
      <c r="R233" s="1">
        <v>0</v>
      </c>
      <c r="S233" s="1">
        <v>0</v>
      </c>
    </row>
    <row r="234" spans="1:19" customFormat="1" x14ac:dyDescent="0.2">
      <c r="A234" s="1">
        <v>80930</v>
      </c>
      <c r="B234" s="2"/>
      <c r="C234" s="2"/>
      <c r="D234" s="2" t="s">
        <v>0</v>
      </c>
      <c r="E234" s="2" t="s">
        <v>498</v>
      </c>
      <c r="F234" s="15" t="s">
        <v>499</v>
      </c>
      <c r="G234" s="45">
        <f t="shared" si="12"/>
        <v>3</v>
      </c>
      <c r="H234" s="29">
        <v>0</v>
      </c>
      <c r="I234" s="30">
        <v>0</v>
      </c>
      <c r="J234" s="27">
        <f t="shared" si="13"/>
        <v>3</v>
      </c>
      <c r="K234" s="28">
        <f t="shared" si="14"/>
        <v>6</v>
      </c>
      <c r="L234" s="50">
        <v>0</v>
      </c>
      <c r="M234" s="1">
        <v>0</v>
      </c>
      <c r="N234" s="50">
        <v>3</v>
      </c>
      <c r="O234" s="28">
        <f t="shared" si="15"/>
        <v>6</v>
      </c>
      <c r="P234" s="43">
        <v>4</v>
      </c>
      <c r="Q234" s="1">
        <v>0</v>
      </c>
      <c r="R234" s="1">
        <v>6</v>
      </c>
      <c r="S234" s="1">
        <v>0</v>
      </c>
    </row>
    <row r="235" spans="1:19" hidden="1" x14ac:dyDescent="0.2">
      <c r="A235" s="1">
        <v>80970</v>
      </c>
      <c r="B235" s="2" t="s">
        <v>45</v>
      </c>
      <c r="C235" s="2" t="s">
        <v>45</v>
      </c>
      <c r="D235" s="2"/>
      <c r="E235" s="2" t="s">
        <v>500</v>
      </c>
      <c r="F235" s="15"/>
      <c r="G235" s="45">
        <f t="shared" si="12"/>
        <v>0</v>
      </c>
      <c r="H235" s="29">
        <v>0</v>
      </c>
      <c r="I235" s="30">
        <v>0</v>
      </c>
      <c r="J235" s="27">
        <f t="shared" si="13"/>
        <v>0</v>
      </c>
      <c r="K235" s="28">
        <f t="shared" si="14"/>
        <v>0</v>
      </c>
      <c r="L235" s="50">
        <v>0</v>
      </c>
      <c r="M235" s="1">
        <v>0</v>
      </c>
      <c r="N235" s="50">
        <v>0</v>
      </c>
      <c r="O235" s="28">
        <f t="shared" si="15"/>
        <v>0</v>
      </c>
      <c r="P235" s="43">
        <v>0</v>
      </c>
      <c r="Q235" s="1">
        <v>0</v>
      </c>
      <c r="R235" s="1">
        <v>0</v>
      </c>
      <c r="S235" s="1">
        <v>0</v>
      </c>
    </row>
    <row r="236" spans="1:19" hidden="1" x14ac:dyDescent="0.2">
      <c r="A236" s="1">
        <v>80980</v>
      </c>
      <c r="B236" s="2"/>
      <c r="C236" s="2"/>
      <c r="D236" s="93" t="s">
        <v>96</v>
      </c>
      <c r="E236" s="2" t="s">
        <v>501</v>
      </c>
      <c r="F236" s="15" t="s">
        <v>502</v>
      </c>
      <c r="G236" s="45">
        <f t="shared" si="12"/>
        <v>0</v>
      </c>
      <c r="H236" s="29">
        <v>0</v>
      </c>
      <c r="I236" s="30">
        <v>0</v>
      </c>
      <c r="J236" s="27">
        <f t="shared" si="13"/>
        <v>0</v>
      </c>
      <c r="K236" s="28">
        <f t="shared" si="14"/>
        <v>0</v>
      </c>
      <c r="L236" s="50">
        <v>0</v>
      </c>
      <c r="M236" s="1">
        <v>0</v>
      </c>
      <c r="N236" s="50">
        <v>0</v>
      </c>
      <c r="O236" s="28">
        <f t="shared" si="15"/>
        <v>0</v>
      </c>
      <c r="P236" s="43">
        <v>0</v>
      </c>
      <c r="Q236" s="1">
        <v>0</v>
      </c>
      <c r="R236" s="1">
        <v>0</v>
      </c>
      <c r="S236" s="1">
        <v>0</v>
      </c>
    </row>
    <row r="237" spans="1:19" hidden="1" x14ac:dyDescent="0.2">
      <c r="A237" s="1">
        <v>80990</v>
      </c>
      <c r="B237" s="2"/>
      <c r="C237" s="2"/>
      <c r="D237" s="93" t="s">
        <v>91</v>
      </c>
      <c r="E237" s="2" t="s">
        <v>503</v>
      </c>
      <c r="F237" s="15" t="s">
        <v>504</v>
      </c>
      <c r="G237" s="45">
        <f t="shared" si="12"/>
        <v>0</v>
      </c>
      <c r="H237" s="29">
        <v>0</v>
      </c>
      <c r="I237" s="30">
        <v>0</v>
      </c>
      <c r="J237" s="27">
        <f t="shared" si="13"/>
        <v>0</v>
      </c>
      <c r="K237" s="28">
        <f t="shared" si="14"/>
        <v>0</v>
      </c>
      <c r="L237" s="50">
        <v>0</v>
      </c>
      <c r="M237" s="1">
        <v>0</v>
      </c>
      <c r="N237" s="50">
        <v>0</v>
      </c>
      <c r="O237" s="28">
        <f t="shared" si="15"/>
        <v>0</v>
      </c>
      <c r="P237" s="43">
        <v>0</v>
      </c>
      <c r="Q237" s="1">
        <v>0</v>
      </c>
      <c r="R237" s="1">
        <v>0</v>
      </c>
      <c r="S237" s="1">
        <v>0</v>
      </c>
    </row>
    <row r="238" spans="1:19" customFormat="1" hidden="1" x14ac:dyDescent="0.2">
      <c r="A238" s="1">
        <v>81000</v>
      </c>
      <c r="B238" s="2"/>
      <c r="C238" s="2"/>
      <c r="D238" s="2" t="s">
        <v>0</v>
      </c>
      <c r="E238" s="2" t="s">
        <v>505</v>
      </c>
      <c r="F238" s="15" t="s">
        <v>506</v>
      </c>
      <c r="G238" s="45">
        <f t="shared" si="12"/>
        <v>0</v>
      </c>
      <c r="H238" s="29">
        <v>0</v>
      </c>
      <c r="I238" s="30">
        <v>0</v>
      </c>
      <c r="J238" s="27">
        <f t="shared" si="13"/>
        <v>0</v>
      </c>
      <c r="K238" s="28">
        <f t="shared" si="14"/>
        <v>0</v>
      </c>
      <c r="L238" s="50">
        <v>0</v>
      </c>
      <c r="M238" s="1">
        <v>0</v>
      </c>
      <c r="N238" s="50">
        <v>0</v>
      </c>
      <c r="O238" s="28">
        <f t="shared" si="15"/>
        <v>0</v>
      </c>
      <c r="P238" s="43">
        <v>0</v>
      </c>
      <c r="Q238" s="1">
        <v>0</v>
      </c>
      <c r="R238" s="1">
        <v>0</v>
      </c>
      <c r="S238" s="1">
        <v>0</v>
      </c>
    </row>
    <row r="239" spans="1:19" customFormat="1" hidden="1" x14ac:dyDescent="0.2">
      <c r="A239" s="1">
        <v>81020</v>
      </c>
      <c r="B239" s="2"/>
      <c r="C239" s="2"/>
      <c r="D239" s="93" t="s">
        <v>91</v>
      </c>
      <c r="E239" s="2" t="s">
        <v>507</v>
      </c>
      <c r="F239" s="15" t="s">
        <v>508</v>
      </c>
      <c r="G239" s="45">
        <f t="shared" si="12"/>
        <v>0</v>
      </c>
      <c r="H239" s="29">
        <v>0</v>
      </c>
      <c r="I239" s="30">
        <v>0</v>
      </c>
      <c r="J239" s="27">
        <f t="shared" si="13"/>
        <v>0</v>
      </c>
      <c r="K239" s="28">
        <f t="shared" si="14"/>
        <v>0</v>
      </c>
      <c r="L239" s="50">
        <v>0</v>
      </c>
      <c r="M239" s="1">
        <v>0</v>
      </c>
      <c r="N239" s="50">
        <v>0</v>
      </c>
      <c r="O239" s="28">
        <f t="shared" si="15"/>
        <v>0</v>
      </c>
      <c r="P239" s="43">
        <v>0</v>
      </c>
      <c r="Q239" s="1">
        <v>0</v>
      </c>
      <c r="R239" s="1">
        <v>0</v>
      </c>
      <c r="S239" s="1">
        <v>0</v>
      </c>
    </row>
    <row r="240" spans="1:19" customFormat="1" hidden="1" x14ac:dyDescent="0.2">
      <c r="A240" s="1">
        <v>81030</v>
      </c>
      <c r="B240" s="2" t="s">
        <v>45</v>
      </c>
      <c r="C240" s="2" t="s">
        <v>45</v>
      </c>
      <c r="D240" s="2"/>
      <c r="E240" s="2" t="s">
        <v>509</v>
      </c>
      <c r="F240" s="15"/>
      <c r="G240" s="45">
        <f t="shared" si="12"/>
        <v>0</v>
      </c>
      <c r="H240" s="29">
        <v>0</v>
      </c>
      <c r="I240" s="30">
        <v>0</v>
      </c>
      <c r="J240" s="27">
        <f t="shared" si="13"/>
        <v>0</v>
      </c>
      <c r="K240" s="28">
        <f t="shared" si="14"/>
        <v>0</v>
      </c>
      <c r="L240" s="50">
        <v>0</v>
      </c>
      <c r="M240" s="1">
        <v>0</v>
      </c>
      <c r="N240" s="50">
        <v>0</v>
      </c>
      <c r="O240" s="28">
        <f t="shared" si="15"/>
        <v>0</v>
      </c>
      <c r="P240" s="43">
        <v>0</v>
      </c>
      <c r="Q240" s="1">
        <v>0</v>
      </c>
      <c r="R240" s="1">
        <v>0</v>
      </c>
      <c r="S240" s="1">
        <v>0</v>
      </c>
    </row>
    <row r="241" spans="1:19" customFormat="1" x14ac:dyDescent="0.2">
      <c r="A241" s="1">
        <v>81040</v>
      </c>
      <c r="B241" s="2"/>
      <c r="C241" s="2"/>
      <c r="D241" s="2" t="s">
        <v>38</v>
      </c>
      <c r="E241" s="2" t="s">
        <v>510</v>
      </c>
      <c r="F241" s="15" t="s">
        <v>511</v>
      </c>
      <c r="G241" s="45">
        <f t="shared" si="12"/>
        <v>2</v>
      </c>
      <c r="H241" s="29">
        <v>2</v>
      </c>
      <c r="I241" s="30">
        <v>1</v>
      </c>
      <c r="J241" s="27">
        <f t="shared" si="13"/>
        <v>0</v>
      </c>
      <c r="K241" s="28">
        <f t="shared" si="14"/>
        <v>0</v>
      </c>
      <c r="L241" s="50">
        <v>0</v>
      </c>
      <c r="M241" s="1">
        <v>0</v>
      </c>
      <c r="N241" s="50">
        <v>0</v>
      </c>
      <c r="O241" s="28">
        <f t="shared" si="15"/>
        <v>0</v>
      </c>
      <c r="P241" s="43">
        <v>0</v>
      </c>
      <c r="Q241" s="1">
        <v>0</v>
      </c>
      <c r="R241" s="1">
        <v>0</v>
      </c>
      <c r="S241" s="1">
        <v>0</v>
      </c>
    </row>
    <row r="242" spans="1:19" customFormat="1" x14ac:dyDescent="0.2">
      <c r="A242" s="1">
        <v>81070</v>
      </c>
      <c r="B242" s="2"/>
      <c r="C242" s="2"/>
      <c r="D242" s="2" t="s">
        <v>38</v>
      </c>
      <c r="E242" s="2" t="s">
        <v>512</v>
      </c>
      <c r="F242" s="15" t="s">
        <v>513</v>
      </c>
      <c r="G242" s="45">
        <f t="shared" si="12"/>
        <v>2</v>
      </c>
      <c r="H242" s="29">
        <v>0</v>
      </c>
      <c r="I242" s="30">
        <v>0</v>
      </c>
      <c r="J242" s="27">
        <f t="shared" si="13"/>
        <v>2</v>
      </c>
      <c r="K242" s="28">
        <f t="shared" si="14"/>
        <v>2</v>
      </c>
      <c r="L242" s="50">
        <v>0</v>
      </c>
      <c r="M242" s="1">
        <v>0</v>
      </c>
      <c r="N242" s="50">
        <v>2</v>
      </c>
      <c r="O242" s="28">
        <f t="shared" si="15"/>
        <v>2</v>
      </c>
      <c r="P242" s="43">
        <v>0</v>
      </c>
      <c r="Q242" s="1">
        <v>0</v>
      </c>
      <c r="R242" s="1">
        <v>2</v>
      </c>
      <c r="S242" s="1">
        <v>0</v>
      </c>
    </row>
    <row r="243" spans="1:19" customFormat="1" hidden="1" x14ac:dyDescent="0.2">
      <c r="A243" s="1">
        <v>81110</v>
      </c>
      <c r="B243" s="2"/>
      <c r="C243" s="2"/>
      <c r="D243" s="93" t="s">
        <v>96</v>
      </c>
      <c r="E243" s="2" t="s">
        <v>514</v>
      </c>
      <c r="F243" s="15" t="s">
        <v>515</v>
      </c>
      <c r="G243" s="45">
        <f t="shared" si="12"/>
        <v>0</v>
      </c>
      <c r="H243" s="29">
        <v>0</v>
      </c>
      <c r="I243" s="30">
        <v>0</v>
      </c>
      <c r="J243" s="27">
        <f t="shared" si="13"/>
        <v>0</v>
      </c>
      <c r="K243" s="28">
        <f t="shared" si="14"/>
        <v>0</v>
      </c>
      <c r="L243" s="50">
        <v>0</v>
      </c>
      <c r="M243" s="1">
        <v>0</v>
      </c>
      <c r="N243" s="50">
        <v>0</v>
      </c>
      <c r="O243" s="28">
        <f t="shared" si="15"/>
        <v>0</v>
      </c>
      <c r="P243" s="43">
        <v>0</v>
      </c>
      <c r="Q243" s="1">
        <v>0</v>
      </c>
      <c r="R243" s="1">
        <v>0</v>
      </c>
      <c r="S243" s="1">
        <v>0</v>
      </c>
    </row>
    <row r="244" spans="1:19" hidden="1" x14ac:dyDescent="0.2">
      <c r="A244" s="1">
        <v>81130</v>
      </c>
      <c r="B244" s="2" t="s">
        <v>45</v>
      </c>
      <c r="C244" s="2" t="s">
        <v>45</v>
      </c>
      <c r="D244" s="2"/>
      <c r="E244" s="2" t="s">
        <v>516</v>
      </c>
      <c r="F244" s="15"/>
      <c r="G244" s="45">
        <f t="shared" si="12"/>
        <v>0</v>
      </c>
      <c r="H244" s="29">
        <v>0</v>
      </c>
      <c r="I244" s="30">
        <v>0</v>
      </c>
      <c r="J244" s="27">
        <f t="shared" si="13"/>
        <v>0</v>
      </c>
      <c r="K244" s="28">
        <f t="shared" si="14"/>
        <v>0</v>
      </c>
      <c r="L244" s="50">
        <v>0</v>
      </c>
      <c r="M244" s="1">
        <v>0</v>
      </c>
      <c r="N244" s="50">
        <v>0</v>
      </c>
      <c r="O244" s="28">
        <f t="shared" si="15"/>
        <v>0</v>
      </c>
      <c r="P244" s="43">
        <v>0</v>
      </c>
      <c r="Q244" s="1">
        <v>0</v>
      </c>
      <c r="R244" s="1">
        <v>0</v>
      </c>
      <c r="S244" s="1">
        <v>0</v>
      </c>
    </row>
    <row r="245" spans="1:19" customFormat="1" hidden="1" x14ac:dyDescent="0.2">
      <c r="A245" s="1">
        <v>81160</v>
      </c>
      <c r="B245" s="2" t="s">
        <v>45</v>
      </c>
      <c r="C245" s="2" t="s">
        <v>45</v>
      </c>
      <c r="D245" s="2"/>
      <c r="E245" s="2" t="s">
        <v>517</v>
      </c>
      <c r="F245" s="15"/>
      <c r="G245" s="45">
        <f t="shared" si="12"/>
        <v>0</v>
      </c>
      <c r="H245" s="29">
        <v>0</v>
      </c>
      <c r="I245" s="30">
        <v>0</v>
      </c>
      <c r="J245" s="27">
        <f t="shared" si="13"/>
        <v>0</v>
      </c>
      <c r="K245" s="28">
        <f t="shared" si="14"/>
        <v>0</v>
      </c>
      <c r="L245" s="50">
        <v>0</v>
      </c>
      <c r="M245" s="1">
        <v>0</v>
      </c>
      <c r="N245" s="50">
        <v>0</v>
      </c>
      <c r="O245" s="28">
        <f t="shared" si="15"/>
        <v>0</v>
      </c>
      <c r="P245" s="43">
        <v>0</v>
      </c>
      <c r="Q245" s="1">
        <v>0</v>
      </c>
      <c r="R245" s="1">
        <v>0</v>
      </c>
      <c r="S245" s="1">
        <v>0</v>
      </c>
    </row>
    <row r="246" spans="1:19" customFormat="1" hidden="1" x14ac:dyDescent="0.2">
      <c r="A246" s="1">
        <v>81200</v>
      </c>
      <c r="B246" s="2"/>
      <c r="C246" s="2"/>
      <c r="D246" s="93" t="s">
        <v>91</v>
      </c>
      <c r="E246" s="2" t="s">
        <v>518</v>
      </c>
      <c r="F246" s="15" t="s">
        <v>519</v>
      </c>
      <c r="G246" s="45">
        <f t="shared" si="12"/>
        <v>0</v>
      </c>
      <c r="H246" s="29">
        <v>0</v>
      </c>
      <c r="I246" s="30">
        <v>0</v>
      </c>
      <c r="J246" s="27">
        <f t="shared" si="13"/>
        <v>0</v>
      </c>
      <c r="K246" s="28">
        <f t="shared" si="14"/>
        <v>0</v>
      </c>
      <c r="L246" s="50">
        <v>0</v>
      </c>
      <c r="M246" s="1">
        <v>0</v>
      </c>
      <c r="N246" s="50">
        <v>0</v>
      </c>
      <c r="O246" s="28">
        <f t="shared" si="15"/>
        <v>0</v>
      </c>
      <c r="P246" s="43">
        <v>0</v>
      </c>
      <c r="Q246" s="1">
        <v>0</v>
      </c>
      <c r="R246" s="1">
        <v>0</v>
      </c>
      <c r="S246" s="1">
        <v>0</v>
      </c>
    </row>
    <row r="247" spans="1:19" customFormat="1" hidden="1" x14ac:dyDescent="0.2">
      <c r="A247" s="1">
        <v>81230</v>
      </c>
      <c r="B247" s="2"/>
      <c r="C247" s="2"/>
      <c r="D247" s="93" t="s">
        <v>76</v>
      </c>
      <c r="E247" s="2" t="s">
        <v>520</v>
      </c>
      <c r="F247" s="15" t="s">
        <v>521</v>
      </c>
      <c r="G247" s="45">
        <f t="shared" si="12"/>
        <v>0</v>
      </c>
      <c r="H247" s="29">
        <v>0</v>
      </c>
      <c r="I247" s="30">
        <v>0</v>
      </c>
      <c r="J247" s="27">
        <f t="shared" si="13"/>
        <v>0</v>
      </c>
      <c r="K247" s="28">
        <f t="shared" si="14"/>
        <v>0</v>
      </c>
      <c r="L247" s="50">
        <v>0</v>
      </c>
      <c r="M247" s="1">
        <v>0</v>
      </c>
      <c r="N247" s="50">
        <v>0</v>
      </c>
      <c r="O247" s="28">
        <f t="shared" si="15"/>
        <v>0</v>
      </c>
      <c r="P247" s="43">
        <v>0</v>
      </c>
      <c r="Q247" s="1">
        <v>0</v>
      </c>
      <c r="R247" s="1">
        <v>0</v>
      </c>
      <c r="S247" s="1">
        <v>0</v>
      </c>
    </row>
    <row r="248" spans="1:19" x14ac:dyDescent="0.2">
      <c r="A248" s="1">
        <v>81320</v>
      </c>
      <c r="B248" s="2"/>
      <c r="C248" s="2"/>
      <c r="D248" s="2" t="s">
        <v>38</v>
      </c>
      <c r="E248" s="2" t="s">
        <v>522</v>
      </c>
      <c r="F248" s="15" t="s">
        <v>523</v>
      </c>
      <c r="G248" s="45">
        <f t="shared" si="12"/>
        <v>6</v>
      </c>
      <c r="H248" s="29">
        <v>4</v>
      </c>
      <c r="I248" s="30">
        <v>1</v>
      </c>
      <c r="J248" s="27">
        <f t="shared" si="13"/>
        <v>2</v>
      </c>
      <c r="K248" s="28">
        <f t="shared" si="14"/>
        <v>3</v>
      </c>
      <c r="L248" s="50">
        <v>0</v>
      </c>
      <c r="M248" s="1">
        <v>0</v>
      </c>
      <c r="N248" s="50">
        <v>2</v>
      </c>
      <c r="O248" s="28">
        <f t="shared" si="15"/>
        <v>3</v>
      </c>
      <c r="P248" s="43">
        <v>3</v>
      </c>
      <c r="Q248" s="1">
        <v>0</v>
      </c>
      <c r="R248" s="1">
        <v>0</v>
      </c>
      <c r="S248" s="1">
        <v>0</v>
      </c>
    </row>
    <row r="249" spans="1:19" customFormat="1" hidden="1" x14ac:dyDescent="0.2">
      <c r="A249" s="1">
        <v>81340</v>
      </c>
      <c r="B249" s="2"/>
      <c r="C249" s="2"/>
      <c r="D249" s="2" t="s">
        <v>38</v>
      </c>
      <c r="E249" s="2" t="s">
        <v>524</v>
      </c>
      <c r="F249" s="15" t="s">
        <v>525</v>
      </c>
      <c r="G249" s="45">
        <f t="shared" si="12"/>
        <v>0</v>
      </c>
      <c r="H249" s="29">
        <v>0</v>
      </c>
      <c r="I249" s="30">
        <v>0</v>
      </c>
      <c r="J249" s="27">
        <f t="shared" si="13"/>
        <v>0</v>
      </c>
      <c r="K249" s="28">
        <f t="shared" si="14"/>
        <v>0</v>
      </c>
      <c r="L249" s="50">
        <v>0</v>
      </c>
      <c r="M249" s="1">
        <v>0</v>
      </c>
      <c r="N249" s="50">
        <v>0</v>
      </c>
      <c r="O249" s="28">
        <f t="shared" si="15"/>
        <v>0</v>
      </c>
      <c r="P249" s="43">
        <v>0</v>
      </c>
      <c r="Q249" s="1">
        <v>0</v>
      </c>
      <c r="R249" s="1">
        <v>0</v>
      </c>
      <c r="S249" s="1">
        <v>0</v>
      </c>
    </row>
    <row r="250" spans="1:19" customFormat="1" hidden="1" x14ac:dyDescent="0.2">
      <c r="A250" s="1">
        <v>81360</v>
      </c>
      <c r="B250" s="2"/>
      <c r="C250" s="2"/>
      <c r="D250" s="2" t="s">
        <v>0</v>
      </c>
      <c r="E250" s="2" t="s">
        <v>526</v>
      </c>
      <c r="F250" s="15" t="s">
        <v>527</v>
      </c>
      <c r="G250" s="45">
        <f t="shared" si="12"/>
        <v>0</v>
      </c>
      <c r="H250" s="29">
        <v>0</v>
      </c>
      <c r="I250" s="30">
        <v>0</v>
      </c>
      <c r="J250" s="27">
        <f t="shared" si="13"/>
        <v>0</v>
      </c>
      <c r="K250" s="28">
        <f t="shared" si="14"/>
        <v>0</v>
      </c>
      <c r="L250" s="50">
        <v>0</v>
      </c>
      <c r="M250" s="1">
        <v>0</v>
      </c>
      <c r="N250" s="50">
        <v>0</v>
      </c>
      <c r="O250" s="28">
        <f t="shared" si="15"/>
        <v>0</v>
      </c>
      <c r="P250" s="43">
        <v>0</v>
      </c>
      <c r="Q250" s="1">
        <v>0</v>
      </c>
      <c r="R250" s="1">
        <v>0</v>
      </c>
      <c r="S250" s="1">
        <v>0</v>
      </c>
    </row>
    <row r="251" spans="1:19" customFormat="1" x14ac:dyDescent="0.2">
      <c r="A251" s="1">
        <v>81370</v>
      </c>
      <c r="B251" s="2"/>
      <c r="C251" s="2"/>
      <c r="D251" s="2" t="s">
        <v>38</v>
      </c>
      <c r="E251" s="2" t="s">
        <v>528</v>
      </c>
      <c r="F251" s="15" t="s">
        <v>529</v>
      </c>
      <c r="G251" s="45">
        <f t="shared" si="12"/>
        <v>3</v>
      </c>
      <c r="H251" s="29">
        <v>3</v>
      </c>
      <c r="I251" s="30">
        <v>2</v>
      </c>
      <c r="J251" s="27">
        <f t="shared" si="13"/>
        <v>0</v>
      </c>
      <c r="K251" s="28">
        <f t="shared" si="14"/>
        <v>0</v>
      </c>
      <c r="L251" s="50">
        <v>0</v>
      </c>
      <c r="M251" s="1">
        <v>0</v>
      </c>
      <c r="N251" s="50">
        <v>0</v>
      </c>
      <c r="O251" s="28">
        <f t="shared" si="15"/>
        <v>0</v>
      </c>
      <c r="P251" s="43">
        <v>0</v>
      </c>
      <c r="Q251" s="1">
        <v>0</v>
      </c>
      <c r="R251" s="1">
        <v>0</v>
      </c>
      <c r="S251" s="1">
        <v>0</v>
      </c>
    </row>
    <row r="252" spans="1:19" customFormat="1" x14ac:dyDescent="0.2">
      <c r="A252" s="1">
        <v>81400</v>
      </c>
      <c r="B252" s="2"/>
      <c r="C252" s="2"/>
      <c r="D252" s="2" t="s">
        <v>38</v>
      </c>
      <c r="E252" s="2" t="s">
        <v>530</v>
      </c>
      <c r="F252" s="15" t="s">
        <v>531</v>
      </c>
      <c r="G252" s="45">
        <f t="shared" si="12"/>
        <v>9</v>
      </c>
      <c r="H252" s="29">
        <v>2</v>
      </c>
      <c r="I252" s="30">
        <v>1</v>
      </c>
      <c r="J252" s="27">
        <f t="shared" si="13"/>
        <v>7</v>
      </c>
      <c r="K252" s="28">
        <f t="shared" si="14"/>
        <v>6</v>
      </c>
      <c r="L252" s="50">
        <v>0</v>
      </c>
      <c r="M252" s="1">
        <v>0</v>
      </c>
      <c r="N252" s="50">
        <v>7</v>
      </c>
      <c r="O252" s="28">
        <f t="shared" si="15"/>
        <v>6</v>
      </c>
      <c r="P252" s="43">
        <v>6</v>
      </c>
      <c r="Q252" s="1">
        <v>3</v>
      </c>
      <c r="R252" s="1">
        <v>5</v>
      </c>
      <c r="S252" s="1">
        <v>0</v>
      </c>
    </row>
    <row r="253" spans="1:19" customFormat="1" hidden="1" x14ac:dyDescent="0.2">
      <c r="A253" s="1">
        <v>81410</v>
      </c>
      <c r="B253" s="2" t="s">
        <v>45</v>
      </c>
      <c r="C253" s="2" t="s">
        <v>45</v>
      </c>
      <c r="D253" s="2"/>
      <c r="E253" s="2" t="s">
        <v>532</v>
      </c>
      <c r="F253" s="15"/>
      <c r="G253" s="45">
        <f t="shared" si="12"/>
        <v>0</v>
      </c>
      <c r="H253" s="29">
        <v>0</v>
      </c>
      <c r="I253" s="30">
        <v>0</v>
      </c>
      <c r="J253" s="27">
        <f t="shared" si="13"/>
        <v>0</v>
      </c>
      <c r="K253" s="28">
        <f t="shared" si="14"/>
        <v>0</v>
      </c>
      <c r="L253" s="50">
        <v>0</v>
      </c>
      <c r="M253" s="1">
        <v>0</v>
      </c>
      <c r="N253" s="50">
        <v>0</v>
      </c>
      <c r="O253" s="28">
        <f t="shared" si="15"/>
        <v>0</v>
      </c>
      <c r="P253" s="43">
        <v>0</v>
      </c>
      <c r="Q253" s="1">
        <v>0</v>
      </c>
      <c r="R253" s="1">
        <v>0</v>
      </c>
      <c r="S253" s="1">
        <v>0</v>
      </c>
    </row>
    <row r="254" spans="1:19" customFormat="1" x14ac:dyDescent="0.2">
      <c r="A254" s="1">
        <v>81550</v>
      </c>
      <c r="B254" s="2"/>
      <c r="C254" s="2"/>
      <c r="D254" s="2" t="s">
        <v>38</v>
      </c>
      <c r="E254" s="2" t="s">
        <v>533</v>
      </c>
      <c r="F254" s="15" t="s">
        <v>534</v>
      </c>
      <c r="G254" s="45">
        <f t="shared" si="12"/>
        <v>2</v>
      </c>
      <c r="H254" s="29">
        <v>1</v>
      </c>
      <c r="I254" s="30">
        <v>1</v>
      </c>
      <c r="J254" s="27">
        <f t="shared" si="13"/>
        <v>1</v>
      </c>
      <c r="K254" s="28">
        <f t="shared" si="14"/>
        <v>1</v>
      </c>
      <c r="L254" s="50">
        <v>0</v>
      </c>
      <c r="M254" s="1">
        <v>0</v>
      </c>
      <c r="N254" s="50">
        <v>1</v>
      </c>
      <c r="O254" s="28">
        <f t="shared" si="15"/>
        <v>1</v>
      </c>
      <c r="P254" s="43">
        <v>0</v>
      </c>
      <c r="Q254" s="1">
        <v>0</v>
      </c>
      <c r="R254" s="1">
        <v>1</v>
      </c>
      <c r="S254" s="1">
        <v>0</v>
      </c>
    </row>
    <row r="255" spans="1:19" customFormat="1" x14ac:dyDescent="0.2">
      <c r="A255" s="1">
        <v>81610</v>
      </c>
      <c r="B255" s="2"/>
      <c r="C255" s="2"/>
      <c r="D255" s="2" t="s">
        <v>38</v>
      </c>
      <c r="E255" s="2" t="s">
        <v>535</v>
      </c>
      <c r="F255" s="15" t="s">
        <v>536</v>
      </c>
      <c r="G255" s="45">
        <f t="shared" si="12"/>
        <v>5</v>
      </c>
      <c r="H255" s="29">
        <v>3</v>
      </c>
      <c r="I255" s="30">
        <v>1</v>
      </c>
      <c r="J255" s="27">
        <f t="shared" si="13"/>
        <v>2</v>
      </c>
      <c r="K255" s="28">
        <f t="shared" si="14"/>
        <v>1</v>
      </c>
      <c r="L255" s="50">
        <v>0</v>
      </c>
      <c r="M255" s="1">
        <v>0</v>
      </c>
      <c r="N255" s="50">
        <v>2</v>
      </c>
      <c r="O255" s="28">
        <f t="shared" si="15"/>
        <v>1</v>
      </c>
      <c r="P255" s="43">
        <v>1</v>
      </c>
      <c r="Q255" s="1">
        <v>0</v>
      </c>
      <c r="R255" s="1">
        <v>1</v>
      </c>
      <c r="S255" s="1">
        <v>0</v>
      </c>
    </row>
    <row r="256" spans="1:19" customFormat="1" x14ac:dyDescent="0.2">
      <c r="A256" s="1">
        <v>81670</v>
      </c>
      <c r="B256" s="2"/>
      <c r="C256" s="2"/>
      <c r="D256" s="2" t="s">
        <v>38</v>
      </c>
      <c r="E256" s="2" t="s">
        <v>537</v>
      </c>
      <c r="F256" s="15" t="s">
        <v>538</v>
      </c>
      <c r="G256" s="45">
        <f t="shared" si="12"/>
        <v>17</v>
      </c>
      <c r="H256" s="29">
        <v>0</v>
      </c>
      <c r="I256" s="30">
        <v>0</v>
      </c>
      <c r="J256" s="27">
        <f t="shared" si="13"/>
        <v>17</v>
      </c>
      <c r="K256" s="28">
        <f t="shared" si="14"/>
        <v>10</v>
      </c>
      <c r="L256" s="50">
        <v>4</v>
      </c>
      <c r="M256" s="1">
        <v>10</v>
      </c>
      <c r="N256" s="50">
        <v>13</v>
      </c>
      <c r="O256" s="28">
        <f t="shared" si="15"/>
        <v>6</v>
      </c>
      <c r="P256" s="43">
        <v>3</v>
      </c>
      <c r="Q256" s="1">
        <v>3</v>
      </c>
      <c r="R256" s="1">
        <v>6</v>
      </c>
      <c r="S256" s="1">
        <v>0</v>
      </c>
    </row>
    <row r="257" spans="1:19" customFormat="1" hidden="1" x14ac:dyDescent="0.2">
      <c r="A257" s="1">
        <v>81680</v>
      </c>
      <c r="B257" s="2"/>
      <c r="C257" s="2"/>
      <c r="D257" s="93" t="s">
        <v>91</v>
      </c>
      <c r="E257" s="2" t="s">
        <v>539</v>
      </c>
      <c r="F257" s="15" t="s">
        <v>540</v>
      </c>
      <c r="G257" s="45">
        <f t="shared" si="12"/>
        <v>0</v>
      </c>
      <c r="H257" s="29">
        <v>0</v>
      </c>
      <c r="I257" s="30">
        <v>0</v>
      </c>
      <c r="J257" s="27">
        <f t="shared" si="13"/>
        <v>0</v>
      </c>
      <c r="K257" s="28">
        <f t="shared" si="14"/>
        <v>0</v>
      </c>
      <c r="L257" s="50">
        <v>0</v>
      </c>
      <c r="M257" s="1">
        <v>0</v>
      </c>
      <c r="N257" s="50">
        <v>0</v>
      </c>
      <c r="O257" s="28">
        <f t="shared" si="15"/>
        <v>0</v>
      </c>
      <c r="P257" s="43">
        <v>0</v>
      </c>
      <c r="Q257" s="1">
        <v>0</v>
      </c>
      <c r="R257" s="1">
        <v>0</v>
      </c>
      <c r="S257" s="1">
        <v>0</v>
      </c>
    </row>
    <row r="258" spans="1:19" customFormat="1" hidden="1" x14ac:dyDescent="0.2">
      <c r="A258" s="1">
        <v>81700</v>
      </c>
      <c r="B258" s="2"/>
      <c r="C258" s="2"/>
      <c r="D258" s="2" t="s">
        <v>541</v>
      </c>
      <c r="E258" s="2" t="s">
        <v>542</v>
      </c>
      <c r="F258" s="15" t="s">
        <v>543</v>
      </c>
      <c r="G258" s="45">
        <f t="shared" ref="G258:G321" si="16">SUM(H258, J258)</f>
        <v>0</v>
      </c>
      <c r="H258" s="29">
        <v>0</v>
      </c>
      <c r="I258" s="30">
        <v>0</v>
      </c>
      <c r="J258" s="27">
        <f t="shared" ref="J258:J321" si="17">L258+N258</f>
        <v>0</v>
      </c>
      <c r="K258" s="28">
        <f t="shared" ref="K258:K321" si="18">MAX(P258:S258, M258)</f>
        <v>0</v>
      </c>
      <c r="L258" s="50">
        <v>0</v>
      </c>
      <c r="M258" s="1">
        <v>0</v>
      </c>
      <c r="N258" s="50">
        <v>0</v>
      </c>
      <c r="O258" s="28">
        <f t="shared" ref="O258:O321" si="19">MAX(P258:S258)</f>
        <v>0</v>
      </c>
      <c r="P258" s="43">
        <v>0</v>
      </c>
      <c r="Q258" s="1">
        <v>0</v>
      </c>
      <c r="R258" s="1">
        <v>0</v>
      </c>
      <c r="S258" s="1">
        <v>0</v>
      </c>
    </row>
    <row r="259" spans="1:19" customFormat="1" hidden="1" x14ac:dyDescent="0.2">
      <c r="A259" s="1">
        <v>81740</v>
      </c>
      <c r="B259" s="2" t="s">
        <v>45</v>
      </c>
      <c r="C259" s="2" t="s">
        <v>45</v>
      </c>
      <c r="D259" s="2"/>
      <c r="E259" s="2" t="s">
        <v>544</v>
      </c>
      <c r="F259" s="15"/>
      <c r="G259" s="45">
        <f t="shared" si="16"/>
        <v>0</v>
      </c>
      <c r="H259" s="29">
        <v>0</v>
      </c>
      <c r="I259" s="30">
        <v>0</v>
      </c>
      <c r="J259" s="27">
        <f t="shared" si="17"/>
        <v>0</v>
      </c>
      <c r="K259" s="28">
        <f t="shared" si="18"/>
        <v>0</v>
      </c>
      <c r="L259" s="50">
        <v>0</v>
      </c>
      <c r="M259" s="1">
        <v>0</v>
      </c>
      <c r="N259" s="50">
        <v>0</v>
      </c>
      <c r="O259" s="28">
        <f t="shared" si="19"/>
        <v>0</v>
      </c>
      <c r="P259" s="43">
        <v>0</v>
      </c>
      <c r="Q259" s="1">
        <v>0</v>
      </c>
      <c r="R259" s="1">
        <v>0</v>
      </c>
      <c r="S259" s="1">
        <v>0</v>
      </c>
    </row>
    <row r="260" spans="1:19" customFormat="1" hidden="1" x14ac:dyDescent="0.2">
      <c r="A260" s="1">
        <v>81830</v>
      </c>
      <c r="B260" s="2"/>
      <c r="C260" s="2"/>
      <c r="D260" s="2" t="s">
        <v>0</v>
      </c>
      <c r="E260" s="2" t="s">
        <v>545</v>
      </c>
      <c r="F260" s="15" t="s">
        <v>546</v>
      </c>
      <c r="G260" s="45">
        <f t="shared" si="16"/>
        <v>0</v>
      </c>
      <c r="H260" s="29">
        <v>0</v>
      </c>
      <c r="I260" s="30">
        <v>0</v>
      </c>
      <c r="J260" s="27">
        <f t="shared" si="17"/>
        <v>0</v>
      </c>
      <c r="K260" s="28">
        <f t="shared" si="18"/>
        <v>0</v>
      </c>
      <c r="L260" s="50">
        <v>0</v>
      </c>
      <c r="M260" s="1">
        <v>0</v>
      </c>
      <c r="N260" s="50">
        <v>0</v>
      </c>
      <c r="O260" s="28">
        <f t="shared" si="19"/>
        <v>0</v>
      </c>
      <c r="P260" s="43">
        <v>0</v>
      </c>
      <c r="Q260" s="1">
        <v>0</v>
      </c>
      <c r="R260" s="1">
        <v>0</v>
      </c>
      <c r="S260" s="1">
        <v>0</v>
      </c>
    </row>
    <row r="261" spans="1:19" customFormat="1" x14ac:dyDescent="0.2">
      <c r="A261" s="1">
        <v>81840</v>
      </c>
      <c r="B261" s="2"/>
      <c r="C261" s="2"/>
      <c r="D261" s="2" t="s">
        <v>38</v>
      </c>
      <c r="E261" s="2" t="s">
        <v>547</v>
      </c>
      <c r="F261" s="15" t="s">
        <v>548</v>
      </c>
      <c r="G261" s="45">
        <f t="shared" si="16"/>
        <v>29</v>
      </c>
      <c r="H261" s="29">
        <v>17</v>
      </c>
      <c r="I261" s="30">
        <v>1</v>
      </c>
      <c r="J261" s="27">
        <f t="shared" si="17"/>
        <v>12</v>
      </c>
      <c r="K261" s="28">
        <f t="shared" si="18"/>
        <v>12</v>
      </c>
      <c r="L261" s="50">
        <v>0</v>
      </c>
      <c r="M261" s="1">
        <v>0</v>
      </c>
      <c r="N261" s="50">
        <v>12</v>
      </c>
      <c r="O261" s="28">
        <f t="shared" si="19"/>
        <v>12</v>
      </c>
      <c r="P261" s="43">
        <v>12</v>
      </c>
      <c r="Q261" s="1">
        <v>4</v>
      </c>
      <c r="R261" s="1">
        <v>6</v>
      </c>
      <c r="S261" s="1">
        <v>1</v>
      </c>
    </row>
    <row r="262" spans="1:19" customFormat="1" hidden="1" x14ac:dyDescent="0.2">
      <c r="A262" s="1">
        <v>81850</v>
      </c>
      <c r="B262" s="2" t="s">
        <v>45</v>
      </c>
      <c r="C262" s="2" t="s">
        <v>45</v>
      </c>
      <c r="D262" s="2"/>
      <c r="E262" s="2" t="s">
        <v>549</v>
      </c>
      <c r="F262" s="15"/>
      <c r="G262" s="45">
        <f t="shared" si="16"/>
        <v>0</v>
      </c>
      <c r="H262" s="29">
        <v>0</v>
      </c>
      <c r="I262" s="30">
        <v>0</v>
      </c>
      <c r="J262" s="27">
        <f t="shared" si="17"/>
        <v>0</v>
      </c>
      <c r="K262" s="28">
        <f t="shared" si="18"/>
        <v>0</v>
      </c>
      <c r="L262" s="50">
        <v>0</v>
      </c>
      <c r="M262" s="1">
        <v>0</v>
      </c>
      <c r="N262" s="50">
        <v>0</v>
      </c>
      <c r="O262" s="28">
        <f t="shared" si="19"/>
        <v>0</v>
      </c>
      <c r="P262" s="43">
        <v>0</v>
      </c>
      <c r="Q262" s="1">
        <v>0</v>
      </c>
      <c r="R262" s="1">
        <v>0</v>
      </c>
      <c r="S262" s="1">
        <v>0</v>
      </c>
    </row>
    <row r="263" spans="1:19" hidden="1" x14ac:dyDescent="0.2">
      <c r="A263" s="1">
        <v>81860</v>
      </c>
      <c r="B263" s="2"/>
      <c r="C263" s="2"/>
      <c r="D263" s="93" t="s">
        <v>76</v>
      </c>
      <c r="E263" s="2" t="s">
        <v>550</v>
      </c>
      <c r="F263" s="15" t="s">
        <v>551</v>
      </c>
      <c r="G263" s="45">
        <f t="shared" si="16"/>
        <v>0</v>
      </c>
      <c r="H263" s="29">
        <v>0</v>
      </c>
      <c r="I263" s="30">
        <v>0</v>
      </c>
      <c r="J263" s="27">
        <f t="shared" si="17"/>
        <v>0</v>
      </c>
      <c r="K263" s="28">
        <f t="shared" si="18"/>
        <v>0</v>
      </c>
      <c r="L263" s="50">
        <v>0</v>
      </c>
      <c r="M263" s="1">
        <v>0</v>
      </c>
      <c r="N263" s="50">
        <v>0</v>
      </c>
      <c r="O263" s="28">
        <f t="shared" si="19"/>
        <v>0</v>
      </c>
      <c r="P263" s="43">
        <v>0</v>
      </c>
      <c r="Q263" s="1">
        <v>0</v>
      </c>
      <c r="R263" s="1">
        <v>0</v>
      </c>
      <c r="S263" s="1">
        <v>0</v>
      </c>
    </row>
    <row r="264" spans="1:19" customFormat="1" x14ac:dyDescent="0.2">
      <c r="A264" s="1">
        <v>81870</v>
      </c>
      <c r="B264" s="2"/>
      <c r="C264" s="2"/>
      <c r="D264" s="2" t="s">
        <v>38</v>
      </c>
      <c r="E264" s="2" t="s">
        <v>552</v>
      </c>
      <c r="F264" s="15" t="s">
        <v>553</v>
      </c>
      <c r="G264" s="45">
        <f t="shared" si="16"/>
        <v>13</v>
      </c>
      <c r="H264" s="29">
        <v>0</v>
      </c>
      <c r="I264" s="30">
        <v>0</v>
      </c>
      <c r="J264" s="27">
        <f t="shared" si="17"/>
        <v>13</v>
      </c>
      <c r="K264" s="28">
        <f t="shared" si="18"/>
        <v>7</v>
      </c>
      <c r="L264" s="50">
        <v>0</v>
      </c>
      <c r="M264" s="1">
        <v>0</v>
      </c>
      <c r="N264" s="50">
        <v>13</v>
      </c>
      <c r="O264" s="28">
        <f t="shared" si="19"/>
        <v>7</v>
      </c>
      <c r="P264" s="43">
        <v>6</v>
      </c>
      <c r="Q264" s="1">
        <v>4</v>
      </c>
      <c r="R264" s="1">
        <v>7</v>
      </c>
      <c r="S264" s="1">
        <v>0</v>
      </c>
    </row>
    <row r="265" spans="1:19" hidden="1" x14ac:dyDescent="0.2">
      <c r="A265" s="1">
        <v>81880</v>
      </c>
      <c r="B265" s="2"/>
      <c r="C265" s="2"/>
      <c r="D265" s="93" t="s">
        <v>76</v>
      </c>
      <c r="E265" s="2" t="s">
        <v>554</v>
      </c>
      <c r="F265" s="15" t="s">
        <v>555</v>
      </c>
      <c r="G265" s="45">
        <f t="shared" si="16"/>
        <v>0</v>
      </c>
      <c r="H265" s="29">
        <v>0</v>
      </c>
      <c r="I265" s="30">
        <v>0</v>
      </c>
      <c r="J265" s="27">
        <f t="shared" si="17"/>
        <v>0</v>
      </c>
      <c r="K265" s="28">
        <f t="shared" si="18"/>
        <v>0</v>
      </c>
      <c r="L265" s="50">
        <v>0</v>
      </c>
      <c r="M265" s="1">
        <v>0</v>
      </c>
      <c r="N265" s="50">
        <v>0</v>
      </c>
      <c r="O265" s="28">
        <f t="shared" si="19"/>
        <v>0</v>
      </c>
      <c r="P265" s="43">
        <v>0</v>
      </c>
      <c r="Q265" s="1">
        <v>0</v>
      </c>
      <c r="R265" s="1">
        <v>0</v>
      </c>
      <c r="S265" s="1">
        <v>0</v>
      </c>
    </row>
    <row r="266" spans="1:19" customFormat="1" hidden="1" x14ac:dyDescent="0.2">
      <c r="A266" s="1">
        <v>82010</v>
      </c>
      <c r="B266" s="2" t="s">
        <v>45</v>
      </c>
      <c r="C266" s="2" t="s">
        <v>45</v>
      </c>
      <c r="D266" s="2"/>
      <c r="E266" s="2" t="s">
        <v>556</v>
      </c>
      <c r="F266" s="15"/>
      <c r="G266" s="45">
        <f t="shared" si="16"/>
        <v>0</v>
      </c>
      <c r="H266" s="29">
        <v>0</v>
      </c>
      <c r="I266" s="30">
        <v>0</v>
      </c>
      <c r="J266" s="27">
        <f t="shared" si="17"/>
        <v>0</v>
      </c>
      <c r="K266" s="28">
        <f t="shared" si="18"/>
        <v>0</v>
      </c>
      <c r="L266" s="50">
        <v>0</v>
      </c>
      <c r="M266" s="1">
        <v>0</v>
      </c>
      <c r="N266" s="50">
        <v>0</v>
      </c>
      <c r="O266" s="28">
        <f t="shared" si="19"/>
        <v>0</v>
      </c>
      <c r="P266" s="43">
        <v>0</v>
      </c>
      <c r="Q266" s="1">
        <v>0</v>
      </c>
      <c r="R266" s="1">
        <v>0</v>
      </c>
      <c r="S266" s="1">
        <v>0</v>
      </c>
    </row>
    <row r="267" spans="1:19" customFormat="1" x14ac:dyDescent="0.2">
      <c r="A267" s="1">
        <v>82050</v>
      </c>
      <c r="B267" s="2"/>
      <c r="C267" s="2"/>
      <c r="D267" s="2" t="s">
        <v>0</v>
      </c>
      <c r="E267" s="2" t="s">
        <v>557</v>
      </c>
      <c r="F267" s="15" t="s">
        <v>558</v>
      </c>
      <c r="G267" s="45">
        <f t="shared" si="16"/>
        <v>5</v>
      </c>
      <c r="H267" s="29">
        <v>0</v>
      </c>
      <c r="I267" s="30">
        <v>0</v>
      </c>
      <c r="J267" s="27">
        <f t="shared" si="17"/>
        <v>5</v>
      </c>
      <c r="K267" s="28">
        <f t="shared" si="18"/>
        <v>2</v>
      </c>
      <c r="L267" s="50">
        <v>0</v>
      </c>
      <c r="M267" s="1">
        <v>0</v>
      </c>
      <c r="N267" s="50">
        <v>5</v>
      </c>
      <c r="O267" s="28">
        <f t="shared" si="19"/>
        <v>2</v>
      </c>
      <c r="P267" s="43">
        <v>2</v>
      </c>
      <c r="Q267" s="1">
        <v>1</v>
      </c>
      <c r="R267" s="1">
        <v>0</v>
      </c>
      <c r="S267" s="1">
        <v>0</v>
      </c>
    </row>
    <row r="268" spans="1:19" customFormat="1" hidden="1" x14ac:dyDescent="0.2">
      <c r="A268" s="1">
        <v>82070</v>
      </c>
      <c r="B268" s="2" t="s">
        <v>45</v>
      </c>
      <c r="C268" s="2" t="s">
        <v>45</v>
      </c>
      <c r="D268" s="2"/>
      <c r="E268" s="2" t="s">
        <v>559</v>
      </c>
      <c r="F268" s="15"/>
      <c r="G268" s="45">
        <f t="shared" si="16"/>
        <v>0</v>
      </c>
      <c r="H268" s="29">
        <v>0</v>
      </c>
      <c r="I268" s="30">
        <v>0</v>
      </c>
      <c r="J268" s="27">
        <f t="shared" si="17"/>
        <v>0</v>
      </c>
      <c r="K268" s="28">
        <f t="shared" si="18"/>
        <v>0</v>
      </c>
      <c r="L268" s="50">
        <v>0</v>
      </c>
      <c r="M268" s="1">
        <v>0</v>
      </c>
      <c r="N268" s="50">
        <v>0</v>
      </c>
      <c r="O268" s="28">
        <f t="shared" si="19"/>
        <v>0</v>
      </c>
      <c r="P268" s="43">
        <v>0</v>
      </c>
      <c r="Q268" s="1">
        <v>0</v>
      </c>
      <c r="R268" s="1">
        <v>0</v>
      </c>
      <c r="S268" s="1">
        <v>0</v>
      </c>
    </row>
    <row r="269" spans="1:19" customFormat="1" hidden="1" x14ac:dyDescent="0.2">
      <c r="A269" s="1">
        <v>82110</v>
      </c>
      <c r="B269" s="2" t="s">
        <v>105</v>
      </c>
      <c r="C269" s="2" t="s">
        <v>105</v>
      </c>
      <c r="D269" s="2" t="s">
        <v>106</v>
      </c>
      <c r="E269" s="2" t="s">
        <v>560</v>
      </c>
      <c r="F269" s="15" t="s">
        <v>561</v>
      </c>
      <c r="G269" s="45">
        <f t="shared" si="16"/>
        <v>0</v>
      </c>
      <c r="H269" s="29">
        <v>0</v>
      </c>
      <c r="I269" s="30">
        <v>0</v>
      </c>
      <c r="J269" s="27">
        <f t="shared" si="17"/>
        <v>0</v>
      </c>
      <c r="K269" s="28">
        <f t="shared" si="18"/>
        <v>0</v>
      </c>
      <c r="L269" s="50">
        <v>0</v>
      </c>
      <c r="M269" s="1">
        <v>0</v>
      </c>
      <c r="N269" s="50">
        <v>0</v>
      </c>
      <c r="O269" s="28">
        <f t="shared" si="19"/>
        <v>0</v>
      </c>
      <c r="P269" s="43">
        <v>0</v>
      </c>
      <c r="Q269" s="1">
        <v>0</v>
      </c>
      <c r="R269" s="1">
        <v>0</v>
      </c>
      <c r="S269" s="1">
        <v>0</v>
      </c>
    </row>
    <row r="270" spans="1:19" hidden="1" x14ac:dyDescent="0.2">
      <c r="A270" s="1">
        <v>82210</v>
      </c>
      <c r="B270" s="2"/>
      <c r="C270" s="2"/>
      <c r="D270" s="93" t="s">
        <v>96</v>
      </c>
      <c r="E270" s="2" t="s">
        <v>562</v>
      </c>
      <c r="F270" s="15" t="s">
        <v>563</v>
      </c>
      <c r="G270" s="45">
        <f t="shared" si="16"/>
        <v>0</v>
      </c>
      <c r="H270" s="29">
        <v>0</v>
      </c>
      <c r="I270" s="30">
        <v>0</v>
      </c>
      <c r="J270" s="27">
        <f t="shared" si="17"/>
        <v>0</v>
      </c>
      <c r="K270" s="28">
        <f t="shared" si="18"/>
        <v>0</v>
      </c>
      <c r="L270" s="50">
        <v>0</v>
      </c>
      <c r="M270" s="1">
        <v>0</v>
      </c>
      <c r="N270" s="50">
        <v>0</v>
      </c>
      <c r="O270" s="28">
        <f t="shared" si="19"/>
        <v>0</v>
      </c>
      <c r="P270" s="43">
        <v>0</v>
      </c>
      <c r="Q270" s="1">
        <v>0</v>
      </c>
      <c r="R270" s="1">
        <v>0</v>
      </c>
      <c r="S270" s="1">
        <v>0</v>
      </c>
    </row>
    <row r="271" spans="1:19" hidden="1" x14ac:dyDescent="0.2">
      <c r="A271" s="1">
        <v>82220</v>
      </c>
      <c r="B271" s="2"/>
      <c r="C271" s="2"/>
      <c r="D271" s="2" t="s">
        <v>38</v>
      </c>
      <c r="E271" s="2" t="s">
        <v>564</v>
      </c>
      <c r="F271" s="15" t="s">
        <v>565</v>
      </c>
      <c r="G271" s="45">
        <f t="shared" si="16"/>
        <v>0</v>
      </c>
      <c r="H271" s="29">
        <v>0</v>
      </c>
      <c r="I271" s="30">
        <v>0</v>
      </c>
      <c r="J271" s="27">
        <f t="shared" si="17"/>
        <v>0</v>
      </c>
      <c r="K271" s="28">
        <f t="shared" si="18"/>
        <v>0</v>
      </c>
      <c r="L271" s="50">
        <v>0</v>
      </c>
      <c r="M271" s="1">
        <v>0</v>
      </c>
      <c r="N271" s="50">
        <v>0</v>
      </c>
      <c r="O271" s="28">
        <f t="shared" si="19"/>
        <v>0</v>
      </c>
      <c r="P271" s="43">
        <v>0</v>
      </c>
      <c r="Q271" s="1">
        <v>0</v>
      </c>
      <c r="R271" s="1">
        <v>0</v>
      </c>
      <c r="S271" s="1">
        <v>0</v>
      </c>
    </row>
    <row r="272" spans="1:19" customFormat="1" hidden="1" x14ac:dyDescent="0.2">
      <c r="A272" s="1">
        <v>82240</v>
      </c>
      <c r="B272" s="2"/>
      <c r="C272" s="2"/>
      <c r="D272" s="93" t="s">
        <v>91</v>
      </c>
      <c r="E272" s="2" t="s">
        <v>566</v>
      </c>
      <c r="F272" s="15" t="s">
        <v>567</v>
      </c>
      <c r="G272" s="45">
        <f t="shared" si="16"/>
        <v>0</v>
      </c>
      <c r="H272" s="29">
        <v>0</v>
      </c>
      <c r="I272" s="30">
        <v>0</v>
      </c>
      <c r="J272" s="27">
        <f t="shared" si="17"/>
        <v>0</v>
      </c>
      <c r="K272" s="28">
        <f t="shared" si="18"/>
        <v>0</v>
      </c>
      <c r="L272" s="50">
        <v>0</v>
      </c>
      <c r="M272" s="1">
        <v>0</v>
      </c>
      <c r="N272" s="50">
        <v>0</v>
      </c>
      <c r="O272" s="28">
        <f t="shared" si="19"/>
        <v>0</v>
      </c>
      <c r="P272" s="43">
        <v>0</v>
      </c>
      <c r="Q272" s="1">
        <v>0</v>
      </c>
      <c r="R272" s="1">
        <v>0</v>
      </c>
      <c r="S272" s="1">
        <v>0</v>
      </c>
    </row>
    <row r="273" spans="1:19" customFormat="1" hidden="1" x14ac:dyDescent="0.2">
      <c r="A273" s="1">
        <v>82270</v>
      </c>
      <c r="B273" s="2"/>
      <c r="C273" s="2"/>
      <c r="D273" s="2" t="s">
        <v>0</v>
      </c>
      <c r="E273" s="2" t="s">
        <v>568</v>
      </c>
      <c r="F273" s="15" t="s">
        <v>569</v>
      </c>
      <c r="G273" s="45">
        <f t="shared" si="16"/>
        <v>0</v>
      </c>
      <c r="H273" s="29">
        <v>0</v>
      </c>
      <c r="I273" s="30">
        <v>0</v>
      </c>
      <c r="J273" s="27">
        <f t="shared" si="17"/>
        <v>0</v>
      </c>
      <c r="K273" s="28">
        <f t="shared" si="18"/>
        <v>0</v>
      </c>
      <c r="L273" s="50">
        <v>0</v>
      </c>
      <c r="M273" s="1">
        <v>0</v>
      </c>
      <c r="N273" s="50">
        <v>0</v>
      </c>
      <c r="O273" s="28">
        <f t="shared" si="19"/>
        <v>0</v>
      </c>
      <c r="P273" s="43">
        <v>0</v>
      </c>
      <c r="Q273" s="1">
        <v>0</v>
      </c>
      <c r="R273" s="1">
        <v>0</v>
      </c>
      <c r="S273" s="1">
        <v>0</v>
      </c>
    </row>
    <row r="274" spans="1:19" customFormat="1" hidden="1" x14ac:dyDescent="0.2">
      <c r="A274" s="1">
        <v>82290</v>
      </c>
      <c r="B274" s="2"/>
      <c r="C274" s="2"/>
      <c r="D274" s="93" t="s">
        <v>76</v>
      </c>
      <c r="E274" s="2" t="s">
        <v>570</v>
      </c>
      <c r="F274" s="15" t="s">
        <v>571</v>
      </c>
      <c r="G274" s="45">
        <f t="shared" si="16"/>
        <v>0</v>
      </c>
      <c r="H274" s="29">
        <v>0</v>
      </c>
      <c r="I274" s="30">
        <v>0</v>
      </c>
      <c r="J274" s="27">
        <f t="shared" si="17"/>
        <v>0</v>
      </c>
      <c r="K274" s="28">
        <f t="shared" si="18"/>
        <v>0</v>
      </c>
      <c r="L274" s="50">
        <v>0</v>
      </c>
      <c r="M274" s="1">
        <v>0</v>
      </c>
      <c r="N274" s="50">
        <v>0</v>
      </c>
      <c r="O274" s="28">
        <f t="shared" si="19"/>
        <v>0</v>
      </c>
      <c r="P274" s="43">
        <v>0</v>
      </c>
      <c r="Q274" s="1">
        <v>0</v>
      </c>
      <c r="R274" s="1">
        <v>0</v>
      </c>
      <c r="S274" s="1">
        <v>0</v>
      </c>
    </row>
    <row r="275" spans="1:19" customFormat="1" x14ac:dyDescent="0.2">
      <c r="A275" s="1">
        <v>82360</v>
      </c>
      <c r="B275" s="2"/>
      <c r="C275" s="2"/>
      <c r="D275" s="2" t="s">
        <v>38</v>
      </c>
      <c r="E275" s="2" t="s">
        <v>572</v>
      </c>
      <c r="F275" s="15" t="s">
        <v>573</v>
      </c>
      <c r="G275" s="45">
        <f t="shared" si="16"/>
        <v>2</v>
      </c>
      <c r="H275" s="29">
        <v>2</v>
      </c>
      <c r="I275" s="30">
        <v>1</v>
      </c>
      <c r="J275" s="27">
        <f t="shared" si="17"/>
        <v>0</v>
      </c>
      <c r="K275" s="28">
        <f t="shared" si="18"/>
        <v>0</v>
      </c>
      <c r="L275" s="50">
        <v>0</v>
      </c>
      <c r="M275" s="1">
        <v>0</v>
      </c>
      <c r="N275" s="50">
        <v>0</v>
      </c>
      <c r="O275" s="28">
        <f t="shared" si="19"/>
        <v>0</v>
      </c>
      <c r="P275" s="43">
        <v>0</v>
      </c>
      <c r="Q275" s="1">
        <v>0</v>
      </c>
      <c r="R275" s="1">
        <v>0</v>
      </c>
      <c r="S275" s="1">
        <v>0</v>
      </c>
    </row>
    <row r="276" spans="1:19" customFormat="1" hidden="1" x14ac:dyDescent="0.2">
      <c r="A276" s="1">
        <v>82370</v>
      </c>
      <c r="B276" s="2" t="s">
        <v>45</v>
      </c>
      <c r="C276" s="2" t="s">
        <v>45</v>
      </c>
      <c r="D276" s="2"/>
      <c r="E276" s="2" t="s">
        <v>574</v>
      </c>
      <c r="F276" s="15"/>
      <c r="G276" s="45">
        <f t="shared" si="16"/>
        <v>0</v>
      </c>
      <c r="H276" s="29">
        <v>0</v>
      </c>
      <c r="I276" s="30">
        <v>0</v>
      </c>
      <c r="J276" s="27">
        <f t="shared" si="17"/>
        <v>0</v>
      </c>
      <c r="K276" s="28">
        <f t="shared" si="18"/>
        <v>0</v>
      </c>
      <c r="L276" s="50">
        <v>0</v>
      </c>
      <c r="M276" s="1">
        <v>0</v>
      </c>
      <c r="N276" s="50">
        <v>0</v>
      </c>
      <c r="O276" s="28">
        <f t="shared" si="19"/>
        <v>0</v>
      </c>
      <c r="P276" s="43">
        <v>0</v>
      </c>
      <c r="Q276" s="1">
        <v>0</v>
      </c>
      <c r="R276" s="1">
        <v>0</v>
      </c>
      <c r="S276" s="1">
        <v>0</v>
      </c>
    </row>
    <row r="277" spans="1:19" customFormat="1" x14ac:dyDescent="0.2">
      <c r="A277" s="1">
        <v>82390</v>
      </c>
      <c r="B277" s="2"/>
      <c r="C277" s="2"/>
      <c r="D277" s="2" t="s">
        <v>38</v>
      </c>
      <c r="E277" s="2" t="s">
        <v>575</v>
      </c>
      <c r="F277" s="15" t="s">
        <v>576</v>
      </c>
      <c r="G277" s="45">
        <f t="shared" si="16"/>
        <v>4</v>
      </c>
      <c r="H277" s="29">
        <v>3</v>
      </c>
      <c r="I277" s="30">
        <v>1</v>
      </c>
      <c r="J277" s="27">
        <f t="shared" si="17"/>
        <v>1</v>
      </c>
      <c r="K277" s="28">
        <f t="shared" si="18"/>
        <v>1</v>
      </c>
      <c r="L277" s="50">
        <v>0</v>
      </c>
      <c r="M277" s="1">
        <v>0</v>
      </c>
      <c r="N277" s="50">
        <v>1</v>
      </c>
      <c r="O277" s="28">
        <f t="shared" si="19"/>
        <v>1</v>
      </c>
      <c r="P277" s="43">
        <v>1</v>
      </c>
      <c r="Q277" s="1">
        <v>0</v>
      </c>
      <c r="R277" s="1">
        <v>0</v>
      </c>
      <c r="S277" s="1">
        <v>0</v>
      </c>
    </row>
    <row r="278" spans="1:19" hidden="1" x14ac:dyDescent="0.2">
      <c r="A278" s="1">
        <v>82400</v>
      </c>
      <c r="B278" s="2"/>
      <c r="C278" s="2"/>
      <c r="D278" s="93" t="s">
        <v>76</v>
      </c>
      <c r="E278" s="2" t="s">
        <v>577</v>
      </c>
      <c r="F278" s="15" t="s">
        <v>578</v>
      </c>
      <c r="G278" s="45">
        <f t="shared" si="16"/>
        <v>0</v>
      </c>
      <c r="H278" s="29">
        <v>0</v>
      </c>
      <c r="I278" s="30">
        <v>0</v>
      </c>
      <c r="J278" s="27">
        <f t="shared" si="17"/>
        <v>0</v>
      </c>
      <c r="K278" s="28">
        <f t="shared" si="18"/>
        <v>0</v>
      </c>
      <c r="L278" s="50">
        <v>0</v>
      </c>
      <c r="M278" s="1">
        <v>0</v>
      </c>
      <c r="N278" s="50">
        <v>0</v>
      </c>
      <c r="O278" s="28">
        <f t="shared" si="19"/>
        <v>0</v>
      </c>
      <c r="P278" s="43">
        <v>0</v>
      </c>
      <c r="Q278" s="1">
        <v>0</v>
      </c>
      <c r="R278" s="1">
        <v>0</v>
      </c>
      <c r="S278" s="1">
        <v>0</v>
      </c>
    </row>
    <row r="279" spans="1:19" customFormat="1" hidden="1" x14ac:dyDescent="0.2">
      <c r="A279" s="40">
        <v>82400.5</v>
      </c>
      <c r="B279" s="2" t="s">
        <v>373</v>
      </c>
      <c r="C279" s="2" t="s">
        <v>373</v>
      </c>
      <c r="D279" s="2"/>
      <c r="E279" s="2" t="s">
        <v>579</v>
      </c>
      <c r="F279" s="15" t="s">
        <v>580</v>
      </c>
      <c r="G279" s="45">
        <f t="shared" si="16"/>
        <v>0</v>
      </c>
      <c r="H279" s="29">
        <v>0</v>
      </c>
      <c r="I279" s="30">
        <v>0</v>
      </c>
      <c r="J279" s="27">
        <f t="shared" si="17"/>
        <v>0</v>
      </c>
      <c r="K279" s="28">
        <f t="shared" si="18"/>
        <v>0</v>
      </c>
      <c r="L279" s="50">
        <v>0</v>
      </c>
      <c r="M279" s="1">
        <v>0</v>
      </c>
      <c r="N279" s="50">
        <v>0</v>
      </c>
      <c r="O279" s="28">
        <f t="shared" si="19"/>
        <v>0</v>
      </c>
      <c r="P279" s="43">
        <v>0</v>
      </c>
      <c r="Q279" s="1">
        <v>0</v>
      </c>
      <c r="R279" s="1">
        <v>0</v>
      </c>
      <c r="S279" s="1">
        <v>0</v>
      </c>
    </row>
    <row r="280" spans="1:19" customFormat="1" hidden="1" x14ac:dyDescent="0.2">
      <c r="A280" s="1">
        <v>82410</v>
      </c>
      <c r="B280" s="2"/>
      <c r="C280" s="2"/>
      <c r="D280" s="2" t="s">
        <v>0</v>
      </c>
      <c r="E280" s="2" t="s">
        <v>581</v>
      </c>
      <c r="F280" s="15" t="s">
        <v>582</v>
      </c>
      <c r="G280" s="45">
        <f t="shared" si="16"/>
        <v>0</v>
      </c>
      <c r="H280" s="29">
        <v>0</v>
      </c>
      <c r="I280" s="30">
        <v>0</v>
      </c>
      <c r="J280" s="27">
        <f t="shared" si="17"/>
        <v>0</v>
      </c>
      <c r="K280" s="28">
        <f t="shared" si="18"/>
        <v>0</v>
      </c>
      <c r="L280" s="50">
        <v>0</v>
      </c>
      <c r="M280" s="1">
        <v>0</v>
      </c>
      <c r="N280" s="50">
        <v>0</v>
      </c>
      <c r="O280" s="28">
        <f t="shared" si="19"/>
        <v>0</v>
      </c>
      <c r="P280" s="43">
        <v>0</v>
      </c>
      <c r="Q280" s="1">
        <v>0</v>
      </c>
      <c r="R280" s="1">
        <v>0</v>
      </c>
      <c r="S280" s="1">
        <v>0</v>
      </c>
    </row>
    <row r="281" spans="1:19" customFormat="1" hidden="1" x14ac:dyDescent="0.2">
      <c r="A281" s="1">
        <v>82450</v>
      </c>
      <c r="B281" s="2"/>
      <c r="C281" s="2"/>
      <c r="D281" s="93" t="s">
        <v>76</v>
      </c>
      <c r="E281" s="2" t="s">
        <v>583</v>
      </c>
      <c r="F281" s="15" t="s">
        <v>584</v>
      </c>
      <c r="G281" s="45">
        <f t="shared" si="16"/>
        <v>0</v>
      </c>
      <c r="H281" s="29">
        <v>0</v>
      </c>
      <c r="I281" s="30">
        <v>0</v>
      </c>
      <c r="J281" s="27">
        <f t="shared" si="17"/>
        <v>0</v>
      </c>
      <c r="K281" s="28">
        <f t="shared" si="18"/>
        <v>0</v>
      </c>
      <c r="L281" s="50">
        <v>0</v>
      </c>
      <c r="M281" s="1">
        <v>0</v>
      </c>
      <c r="N281" s="50">
        <v>0</v>
      </c>
      <c r="O281" s="28">
        <f t="shared" si="19"/>
        <v>0</v>
      </c>
      <c r="P281" s="43">
        <v>0</v>
      </c>
      <c r="Q281" s="1">
        <v>0</v>
      </c>
      <c r="R281" s="1">
        <v>0</v>
      </c>
      <c r="S281" s="1">
        <v>0</v>
      </c>
    </row>
    <row r="282" spans="1:19" customFormat="1" hidden="1" x14ac:dyDescent="0.2">
      <c r="A282" s="1">
        <v>82460</v>
      </c>
      <c r="B282" s="2" t="s">
        <v>105</v>
      </c>
      <c r="C282" s="2" t="s">
        <v>105</v>
      </c>
      <c r="D282" s="2" t="s">
        <v>106</v>
      </c>
      <c r="E282" s="2" t="s">
        <v>585</v>
      </c>
      <c r="F282" s="15" t="s">
        <v>586</v>
      </c>
      <c r="G282" s="45">
        <f t="shared" si="16"/>
        <v>0</v>
      </c>
      <c r="H282" s="29">
        <v>0</v>
      </c>
      <c r="I282" s="30">
        <v>0</v>
      </c>
      <c r="J282" s="27">
        <f t="shared" si="17"/>
        <v>0</v>
      </c>
      <c r="K282" s="28">
        <f t="shared" si="18"/>
        <v>0</v>
      </c>
      <c r="L282" s="50">
        <v>0</v>
      </c>
      <c r="M282" s="1">
        <v>0</v>
      </c>
      <c r="N282" s="50">
        <v>0</v>
      </c>
      <c r="O282" s="28">
        <f t="shared" si="19"/>
        <v>0</v>
      </c>
      <c r="P282" s="43">
        <v>0</v>
      </c>
      <c r="Q282" s="1">
        <v>0</v>
      </c>
      <c r="R282" s="1">
        <v>0</v>
      </c>
      <c r="S282" s="1">
        <v>0</v>
      </c>
    </row>
    <row r="283" spans="1:19" customFormat="1" x14ac:dyDescent="0.2">
      <c r="A283" s="1">
        <v>82480</v>
      </c>
      <c r="B283" s="2"/>
      <c r="C283" s="2"/>
      <c r="D283" s="2" t="s">
        <v>38</v>
      </c>
      <c r="E283" s="2" t="s">
        <v>587</v>
      </c>
      <c r="F283" s="15" t="s">
        <v>588</v>
      </c>
      <c r="G283" s="45">
        <f t="shared" si="16"/>
        <v>1</v>
      </c>
      <c r="H283" s="29">
        <v>0</v>
      </c>
      <c r="I283" s="30">
        <v>0</v>
      </c>
      <c r="J283" s="27">
        <f t="shared" si="17"/>
        <v>1</v>
      </c>
      <c r="K283" s="28">
        <f t="shared" si="18"/>
        <v>1</v>
      </c>
      <c r="L283" s="50">
        <v>0</v>
      </c>
      <c r="M283" s="1">
        <v>0</v>
      </c>
      <c r="N283" s="50">
        <v>1</v>
      </c>
      <c r="O283" s="28">
        <f t="shared" si="19"/>
        <v>1</v>
      </c>
      <c r="P283" s="43">
        <v>0</v>
      </c>
      <c r="Q283" s="1">
        <v>0</v>
      </c>
      <c r="R283" s="1">
        <v>1</v>
      </c>
      <c r="S283" s="1">
        <v>0</v>
      </c>
    </row>
    <row r="284" spans="1:19" customFormat="1" x14ac:dyDescent="0.2">
      <c r="A284" s="1">
        <v>82490</v>
      </c>
      <c r="B284" s="2"/>
      <c r="C284" s="2"/>
      <c r="D284" s="2" t="s">
        <v>38</v>
      </c>
      <c r="E284" s="2" t="s">
        <v>589</v>
      </c>
      <c r="F284" s="15" t="s">
        <v>590</v>
      </c>
      <c r="G284" s="45">
        <f t="shared" si="16"/>
        <v>1</v>
      </c>
      <c r="H284" s="29">
        <v>0</v>
      </c>
      <c r="I284" s="30">
        <v>0</v>
      </c>
      <c r="J284" s="27">
        <f t="shared" si="17"/>
        <v>1</v>
      </c>
      <c r="K284" s="28">
        <f t="shared" si="18"/>
        <v>1</v>
      </c>
      <c r="L284" s="50">
        <v>0</v>
      </c>
      <c r="M284" s="1">
        <v>0</v>
      </c>
      <c r="N284" s="50">
        <v>1</v>
      </c>
      <c r="O284" s="28">
        <f t="shared" si="19"/>
        <v>1</v>
      </c>
      <c r="P284" s="43">
        <v>0</v>
      </c>
      <c r="Q284" s="1">
        <v>0</v>
      </c>
      <c r="R284" s="1">
        <v>0</v>
      </c>
      <c r="S284" s="1">
        <v>1</v>
      </c>
    </row>
    <row r="285" spans="1:19" customFormat="1" hidden="1" x14ac:dyDescent="0.2">
      <c r="A285" s="1">
        <v>82520</v>
      </c>
      <c r="B285" s="2"/>
      <c r="C285" s="2"/>
      <c r="D285" s="2" t="s">
        <v>38</v>
      </c>
      <c r="E285" s="2" t="s">
        <v>591</v>
      </c>
      <c r="F285" s="15" t="s">
        <v>592</v>
      </c>
      <c r="G285" s="45">
        <f t="shared" si="16"/>
        <v>0</v>
      </c>
      <c r="H285" s="29">
        <v>0</v>
      </c>
      <c r="I285" s="30">
        <v>0</v>
      </c>
      <c r="J285" s="27">
        <f t="shared" si="17"/>
        <v>0</v>
      </c>
      <c r="K285" s="28">
        <f t="shared" si="18"/>
        <v>0</v>
      </c>
      <c r="L285" s="50">
        <v>0</v>
      </c>
      <c r="M285" s="1">
        <v>0</v>
      </c>
      <c r="N285" s="50">
        <v>0</v>
      </c>
      <c r="O285" s="28">
        <f t="shared" si="19"/>
        <v>0</v>
      </c>
      <c r="P285" s="43">
        <v>0</v>
      </c>
      <c r="Q285" s="1">
        <v>0</v>
      </c>
      <c r="R285" s="1">
        <v>0</v>
      </c>
      <c r="S285" s="1">
        <v>0</v>
      </c>
    </row>
    <row r="286" spans="1:19" customFormat="1" x14ac:dyDescent="0.2">
      <c r="A286" s="40">
        <v>82520.5</v>
      </c>
      <c r="B286" s="2" t="s">
        <v>427</v>
      </c>
      <c r="C286" s="2" t="s">
        <v>427</v>
      </c>
      <c r="D286" s="2" t="s">
        <v>106</v>
      </c>
      <c r="E286" s="2" t="s">
        <v>593</v>
      </c>
      <c r="F286" s="15" t="s">
        <v>594</v>
      </c>
      <c r="G286" s="45">
        <f t="shared" si="16"/>
        <v>8</v>
      </c>
      <c r="H286" s="29">
        <v>4</v>
      </c>
      <c r="I286" s="30">
        <v>2</v>
      </c>
      <c r="J286" s="27">
        <f t="shared" si="17"/>
        <v>4</v>
      </c>
      <c r="K286" s="28">
        <f t="shared" si="18"/>
        <v>2</v>
      </c>
      <c r="L286" s="50">
        <v>2</v>
      </c>
      <c r="M286" s="1">
        <v>2</v>
      </c>
      <c r="N286" s="50">
        <v>2</v>
      </c>
      <c r="O286" s="28">
        <f t="shared" si="19"/>
        <v>1</v>
      </c>
      <c r="P286" s="43">
        <v>0</v>
      </c>
      <c r="Q286" s="1">
        <v>0</v>
      </c>
      <c r="R286" s="1">
        <v>1</v>
      </c>
      <c r="S286" s="1">
        <v>0</v>
      </c>
    </row>
    <row r="287" spans="1:19" customFormat="1" hidden="1" x14ac:dyDescent="0.2">
      <c r="A287" s="1">
        <v>82530</v>
      </c>
      <c r="B287" s="2"/>
      <c r="C287" s="2"/>
      <c r="D287" s="2" t="s">
        <v>38</v>
      </c>
      <c r="E287" s="2" t="s">
        <v>595</v>
      </c>
      <c r="F287" s="15" t="s">
        <v>596</v>
      </c>
      <c r="G287" s="45">
        <f t="shared" si="16"/>
        <v>0</v>
      </c>
      <c r="H287" s="29">
        <v>0</v>
      </c>
      <c r="I287" s="30">
        <v>0</v>
      </c>
      <c r="J287" s="27">
        <f t="shared" si="17"/>
        <v>0</v>
      </c>
      <c r="K287" s="28">
        <f t="shared" si="18"/>
        <v>0</v>
      </c>
      <c r="L287" s="50">
        <v>0</v>
      </c>
      <c r="M287" s="1">
        <v>0</v>
      </c>
      <c r="N287" s="50">
        <v>0</v>
      </c>
      <c r="O287" s="28">
        <f t="shared" si="19"/>
        <v>0</v>
      </c>
      <c r="P287" s="43">
        <v>0</v>
      </c>
      <c r="Q287" s="1">
        <v>0</v>
      </c>
      <c r="R287" s="1">
        <v>0</v>
      </c>
      <c r="S287" s="1">
        <v>0</v>
      </c>
    </row>
    <row r="288" spans="1:19" customFormat="1" x14ac:dyDescent="0.2">
      <c r="A288" s="1">
        <v>82540</v>
      </c>
      <c r="B288" s="2"/>
      <c r="C288" s="2"/>
      <c r="D288" s="2" t="s">
        <v>38</v>
      </c>
      <c r="E288" s="2" t="s">
        <v>597</v>
      </c>
      <c r="F288" s="15" t="s">
        <v>598</v>
      </c>
      <c r="G288" s="45">
        <f t="shared" si="16"/>
        <v>1</v>
      </c>
      <c r="H288" s="29">
        <v>0</v>
      </c>
      <c r="I288" s="30">
        <v>0</v>
      </c>
      <c r="J288" s="27">
        <f t="shared" si="17"/>
        <v>1</v>
      </c>
      <c r="K288" s="28">
        <f t="shared" si="18"/>
        <v>1</v>
      </c>
      <c r="L288" s="50">
        <v>0</v>
      </c>
      <c r="M288" s="1">
        <v>0</v>
      </c>
      <c r="N288" s="50">
        <v>1</v>
      </c>
      <c r="O288" s="28">
        <f t="shared" si="19"/>
        <v>1</v>
      </c>
      <c r="P288" s="43">
        <v>0</v>
      </c>
      <c r="Q288" s="1">
        <v>0</v>
      </c>
      <c r="R288" s="1">
        <v>0</v>
      </c>
      <c r="S288" s="1">
        <v>1</v>
      </c>
    </row>
    <row r="289" spans="1:19" customFormat="1" hidden="1" x14ac:dyDescent="0.2">
      <c r="A289" s="1">
        <v>82550</v>
      </c>
      <c r="B289" s="2"/>
      <c r="C289" s="2"/>
      <c r="D289" s="2" t="s">
        <v>38</v>
      </c>
      <c r="E289" s="2" t="s">
        <v>599</v>
      </c>
      <c r="F289" s="15" t="s">
        <v>600</v>
      </c>
      <c r="G289" s="45">
        <f t="shared" si="16"/>
        <v>0</v>
      </c>
      <c r="H289" s="29">
        <v>0</v>
      </c>
      <c r="I289" s="30">
        <v>0</v>
      </c>
      <c r="J289" s="27">
        <f t="shared" si="17"/>
        <v>0</v>
      </c>
      <c r="K289" s="28">
        <f t="shared" si="18"/>
        <v>0</v>
      </c>
      <c r="L289" s="50">
        <v>0</v>
      </c>
      <c r="M289" s="1">
        <v>0</v>
      </c>
      <c r="N289" s="50">
        <v>0</v>
      </c>
      <c r="O289" s="28">
        <f t="shared" si="19"/>
        <v>0</v>
      </c>
      <c r="P289" s="43">
        <v>0</v>
      </c>
      <c r="Q289" s="1">
        <v>0</v>
      </c>
      <c r="R289" s="1">
        <v>0</v>
      </c>
      <c r="S289" s="1">
        <v>0</v>
      </c>
    </row>
    <row r="290" spans="1:19" customFormat="1" x14ac:dyDescent="0.2">
      <c r="A290" s="1">
        <v>82560</v>
      </c>
      <c r="B290" s="2"/>
      <c r="C290" s="2"/>
      <c r="D290" s="2" t="s">
        <v>38</v>
      </c>
      <c r="E290" s="2" t="s">
        <v>601</v>
      </c>
      <c r="F290" s="15" t="s">
        <v>602</v>
      </c>
      <c r="G290" s="45">
        <f t="shared" si="16"/>
        <v>12</v>
      </c>
      <c r="H290" s="29">
        <v>4</v>
      </c>
      <c r="I290" s="30">
        <v>1</v>
      </c>
      <c r="J290" s="27">
        <f t="shared" si="17"/>
        <v>8</v>
      </c>
      <c r="K290" s="28">
        <f t="shared" si="18"/>
        <v>6</v>
      </c>
      <c r="L290" s="50">
        <v>3</v>
      </c>
      <c r="M290" s="1">
        <v>2</v>
      </c>
      <c r="N290" s="50">
        <v>5</v>
      </c>
      <c r="O290" s="28">
        <f t="shared" si="19"/>
        <v>6</v>
      </c>
      <c r="P290" s="43">
        <v>2</v>
      </c>
      <c r="Q290" s="1">
        <v>3</v>
      </c>
      <c r="R290" s="1">
        <v>6</v>
      </c>
      <c r="S290" s="1">
        <v>0</v>
      </c>
    </row>
    <row r="291" spans="1:19" customFormat="1" hidden="1" x14ac:dyDescent="0.2">
      <c r="A291" s="1">
        <v>82590</v>
      </c>
      <c r="B291" s="2"/>
      <c r="C291" s="2"/>
      <c r="D291" s="2" t="s">
        <v>38</v>
      </c>
      <c r="E291" s="2" t="s">
        <v>603</v>
      </c>
      <c r="F291" s="15" t="s">
        <v>604</v>
      </c>
      <c r="G291" s="45">
        <f t="shared" si="16"/>
        <v>0</v>
      </c>
      <c r="H291" s="29">
        <v>0</v>
      </c>
      <c r="I291" s="30">
        <v>0</v>
      </c>
      <c r="J291" s="27">
        <f t="shared" si="17"/>
        <v>0</v>
      </c>
      <c r="K291" s="28">
        <f t="shared" si="18"/>
        <v>0</v>
      </c>
      <c r="L291" s="50">
        <v>0</v>
      </c>
      <c r="M291" s="1">
        <v>0</v>
      </c>
      <c r="N291" s="50">
        <v>0</v>
      </c>
      <c r="O291" s="28">
        <f t="shared" si="19"/>
        <v>0</v>
      </c>
      <c r="P291" s="43">
        <v>0</v>
      </c>
      <c r="Q291" s="1">
        <v>0</v>
      </c>
      <c r="R291" s="1">
        <v>0</v>
      </c>
      <c r="S291" s="1">
        <v>0</v>
      </c>
    </row>
    <row r="292" spans="1:19" customFormat="1" hidden="1" x14ac:dyDescent="0.2">
      <c r="A292" s="1">
        <v>82660</v>
      </c>
      <c r="B292" s="2" t="s">
        <v>45</v>
      </c>
      <c r="C292" s="2" t="s">
        <v>45</v>
      </c>
      <c r="D292" s="2"/>
      <c r="E292" s="2" t="s">
        <v>605</v>
      </c>
      <c r="F292" s="15"/>
      <c r="G292" s="45">
        <f t="shared" si="16"/>
        <v>0</v>
      </c>
      <c r="H292" s="29">
        <v>0</v>
      </c>
      <c r="I292" s="30">
        <v>0</v>
      </c>
      <c r="J292" s="27">
        <f t="shared" si="17"/>
        <v>0</v>
      </c>
      <c r="K292" s="28">
        <f t="shared" si="18"/>
        <v>0</v>
      </c>
      <c r="L292" s="50">
        <v>0</v>
      </c>
      <c r="M292" s="1">
        <v>0</v>
      </c>
      <c r="N292" s="50">
        <v>0</v>
      </c>
      <c r="O292" s="28">
        <f t="shared" si="19"/>
        <v>0</v>
      </c>
      <c r="P292" s="43">
        <v>0</v>
      </c>
      <c r="Q292" s="1">
        <v>0</v>
      </c>
      <c r="R292" s="1">
        <v>0</v>
      </c>
      <c r="S292" s="1">
        <v>0</v>
      </c>
    </row>
    <row r="293" spans="1:19" customFormat="1" x14ac:dyDescent="0.2">
      <c r="A293" s="1">
        <v>82680</v>
      </c>
      <c r="B293" s="2"/>
      <c r="C293" s="2"/>
      <c r="D293" s="2" t="s">
        <v>38</v>
      </c>
      <c r="E293" s="2" t="s">
        <v>606</v>
      </c>
      <c r="F293" s="15" t="s">
        <v>607</v>
      </c>
      <c r="G293" s="45">
        <f t="shared" si="16"/>
        <v>2</v>
      </c>
      <c r="H293" s="29">
        <v>2</v>
      </c>
      <c r="I293" s="30">
        <v>1</v>
      </c>
      <c r="J293" s="27">
        <f t="shared" si="17"/>
        <v>0</v>
      </c>
      <c r="K293" s="28">
        <f t="shared" si="18"/>
        <v>0</v>
      </c>
      <c r="L293" s="50">
        <v>0</v>
      </c>
      <c r="M293" s="1">
        <v>0</v>
      </c>
      <c r="N293" s="50">
        <v>0</v>
      </c>
      <c r="O293" s="28">
        <f t="shared" si="19"/>
        <v>0</v>
      </c>
      <c r="P293" s="43">
        <v>0</v>
      </c>
      <c r="Q293" s="1">
        <v>0</v>
      </c>
      <c r="R293" s="1">
        <v>0</v>
      </c>
      <c r="S293" s="1">
        <v>0</v>
      </c>
    </row>
    <row r="294" spans="1:19" customFormat="1" x14ac:dyDescent="0.2">
      <c r="A294" s="1">
        <v>82690</v>
      </c>
      <c r="B294" s="2"/>
      <c r="C294" s="2"/>
      <c r="D294" s="2" t="s">
        <v>38</v>
      </c>
      <c r="E294" s="2" t="s">
        <v>608</v>
      </c>
      <c r="F294" s="15" t="s">
        <v>609</v>
      </c>
      <c r="G294" s="45">
        <f t="shared" si="16"/>
        <v>12</v>
      </c>
      <c r="H294" s="29">
        <v>3</v>
      </c>
      <c r="I294" s="30">
        <v>1</v>
      </c>
      <c r="J294" s="27">
        <f t="shared" si="17"/>
        <v>9</v>
      </c>
      <c r="K294" s="28">
        <f t="shared" si="18"/>
        <v>4</v>
      </c>
      <c r="L294" s="50">
        <v>1</v>
      </c>
      <c r="M294" s="1">
        <v>2</v>
      </c>
      <c r="N294" s="50">
        <v>8</v>
      </c>
      <c r="O294" s="28">
        <f t="shared" si="19"/>
        <v>4</v>
      </c>
      <c r="P294" s="43">
        <v>3</v>
      </c>
      <c r="Q294" s="1">
        <v>1</v>
      </c>
      <c r="R294" s="1">
        <v>4</v>
      </c>
      <c r="S294" s="1">
        <v>2</v>
      </c>
    </row>
    <row r="295" spans="1:19" customFormat="1" hidden="1" x14ac:dyDescent="0.2">
      <c r="A295" s="1">
        <v>82720</v>
      </c>
      <c r="B295" s="2"/>
      <c r="C295" s="2"/>
      <c r="D295" s="2" t="s">
        <v>1</v>
      </c>
      <c r="E295" s="2" t="s">
        <v>610</v>
      </c>
      <c r="F295" s="15" t="s">
        <v>611</v>
      </c>
      <c r="G295" s="45">
        <f t="shared" si="16"/>
        <v>0</v>
      </c>
      <c r="H295" s="29">
        <v>0</v>
      </c>
      <c r="I295" s="30">
        <v>0</v>
      </c>
      <c r="J295" s="27">
        <f t="shared" si="17"/>
        <v>0</v>
      </c>
      <c r="K295" s="28">
        <f t="shared" si="18"/>
        <v>0</v>
      </c>
      <c r="L295" s="50">
        <v>0</v>
      </c>
      <c r="M295" s="1">
        <v>0</v>
      </c>
      <c r="N295" s="50">
        <v>0</v>
      </c>
      <c r="O295" s="28">
        <f t="shared" si="19"/>
        <v>0</v>
      </c>
      <c r="P295" s="43">
        <v>0</v>
      </c>
      <c r="Q295" s="1">
        <v>0</v>
      </c>
      <c r="R295" s="1">
        <v>0</v>
      </c>
      <c r="S295" s="1">
        <v>0</v>
      </c>
    </row>
    <row r="296" spans="1:19" customFormat="1" hidden="1" x14ac:dyDescent="0.2">
      <c r="A296" s="1">
        <v>82730</v>
      </c>
      <c r="B296" s="2"/>
      <c r="C296" s="2"/>
      <c r="D296" s="93" t="s">
        <v>91</v>
      </c>
      <c r="E296" s="2" t="s">
        <v>612</v>
      </c>
      <c r="F296" s="15" t="s">
        <v>613</v>
      </c>
      <c r="G296" s="45">
        <f t="shared" si="16"/>
        <v>0</v>
      </c>
      <c r="H296" s="29">
        <v>0</v>
      </c>
      <c r="I296" s="30">
        <v>0</v>
      </c>
      <c r="J296" s="27">
        <f t="shared" si="17"/>
        <v>0</v>
      </c>
      <c r="K296" s="28">
        <f t="shared" si="18"/>
        <v>0</v>
      </c>
      <c r="L296" s="50">
        <v>0</v>
      </c>
      <c r="M296" s="1">
        <v>0</v>
      </c>
      <c r="N296" s="50">
        <v>0</v>
      </c>
      <c r="O296" s="28">
        <f t="shared" si="19"/>
        <v>0</v>
      </c>
      <c r="P296" s="43">
        <v>0</v>
      </c>
      <c r="Q296" s="1">
        <v>0</v>
      </c>
      <c r="R296" s="1">
        <v>0</v>
      </c>
      <c r="S296" s="1">
        <v>0</v>
      </c>
    </row>
    <row r="297" spans="1:19" customFormat="1" x14ac:dyDescent="0.2">
      <c r="A297" s="1">
        <v>82740</v>
      </c>
      <c r="B297" s="2"/>
      <c r="C297" s="2"/>
      <c r="D297" s="2" t="s">
        <v>38</v>
      </c>
      <c r="E297" s="2" t="s">
        <v>614</v>
      </c>
      <c r="F297" s="15" t="s">
        <v>615</v>
      </c>
      <c r="G297" s="45">
        <f t="shared" si="16"/>
        <v>7</v>
      </c>
      <c r="H297" s="29">
        <v>3</v>
      </c>
      <c r="I297" s="30">
        <v>1</v>
      </c>
      <c r="J297" s="27">
        <f t="shared" si="17"/>
        <v>4</v>
      </c>
      <c r="K297" s="28">
        <f t="shared" si="18"/>
        <v>2</v>
      </c>
      <c r="L297" s="50">
        <v>0</v>
      </c>
      <c r="M297" s="1">
        <v>0</v>
      </c>
      <c r="N297" s="50">
        <v>4</v>
      </c>
      <c r="O297" s="28">
        <f t="shared" si="19"/>
        <v>2</v>
      </c>
      <c r="P297" s="43">
        <v>1</v>
      </c>
      <c r="Q297" s="1">
        <v>0</v>
      </c>
      <c r="R297" s="1">
        <v>2</v>
      </c>
      <c r="S297" s="1">
        <v>1</v>
      </c>
    </row>
    <row r="298" spans="1:19" customFormat="1" x14ac:dyDescent="0.2">
      <c r="A298" s="1">
        <v>82750</v>
      </c>
      <c r="B298" s="2"/>
      <c r="C298" s="2"/>
      <c r="D298" s="2" t="s">
        <v>38</v>
      </c>
      <c r="E298" s="2" t="s">
        <v>616</v>
      </c>
      <c r="F298" s="15" t="s">
        <v>617</v>
      </c>
      <c r="G298" s="45">
        <f t="shared" si="16"/>
        <v>21</v>
      </c>
      <c r="H298" s="29">
        <v>2</v>
      </c>
      <c r="I298" s="30">
        <v>2</v>
      </c>
      <c r="J298" s="27">
        <f t="shared" si="17"/>
        <v>19</v>
      </c>
      <c r="K298" s="28">
        <f t="shared" si="18"/>
        <v>15</v>
      </c>
      <c r="L298" s="50">
        <v>4</v>
      </c>
      <c r="M298" s="1">
        <v>6</v>
      </c>
      <c r="N298" s="50">
        <v>15</v>
      </c>
      <c r="O298" s="28">
        <f t="shared" si="19"/>
        <v>15</v>
      </c>
      <c r="P298" s="43">
        <v>4</v>
      </c>
      <c r="Q298" s="1">
        <v>0</v>
      </c>
      <c r="R298" s="1">
        <v>15</v>
      </c>
      <c r="S298" s="1">
        <v>3</v>
      </c>
    </row>
    <row r="299" spans="1:19" customFormat="1" hidden="1" x14ac:dyDescent="0.2">
      <c r="A299" s="1">
        <v>82770</v>
      </c>
      <c r="B299" s="2"/>
      <c r="C299" s="2"/>
      <c r="D299" s="2" t="s">
        <v>38</v>
      </c>
      <c r="E299" s="2" t="s">
        <v>618</v>
      </c>
      <c r="F299" s="15" t="s">
        <v>619</v>
      </c>
      <c r="G299" s="45">
        <f t="shared" si="16"/>
        <v>0</v>
      </c>
      <c r="H299" s="29">
        <v>0</v>
      </c>
      <c r="I299" s="30">
        <v>0</v>
      </c>
      <c r="J299" s="27">
        <f t="shared" si="17"/>
        <v>0</v>
      </c>
      <c r="K299" s="28">
        <f t="shared" si="18"/>
        <v>0</v>
      </c>
      <c r="L299" s="50">
        <v>0</v>
      </c>
      <c r="M299" s="1">
        <v>0</v>
      </c>
      <c r="N299" s="50">
        <v>0</v>
      </c>
      <c r="O299" s="28">
        <f t="shared" si="19"/>
        <v>0</v>
      </c>
      <c r="P299" s="43">
        <v>0</v>
      </c>
      <c r="Q299" s="1">
        <v>0</v>
      </c>
      <c r="R299" s="1">
        <v>0</v>
      </c>
      <c r="S299" s="1">
        <v>0</v>
      </c>
    </row>
    <row r="300" spans="1:19" customFormat="1" hidden="1" x14ac:dyDescent="0.2">
      <c r="A300" s="1">
        <v>82780</v>
      </c>
      <c r="B300" s="2"/>
      <c r="C300" s="2"/>
      <c r="D300" s="2" t="s">
        <v>38</v>
      </c>
      <c r="E300" s="2" t="s">
        <v>620</v>
      </c>
      <c r="F300" s="15" t="s">
        <v>621</v>
      </c>
      <c r="G300" s="45">
        <f t="shared" si="16"/>
        <v>0</v>
      </c>
      <c r="H300" s="29">
        <v>0</v>
      </c>
      <c r="I300" s="30">
        <v>0</v>
      </c>
      <c r="J300" s="27">
        <f t="shared" si="17"/>
        <v>0</v>
      </c>
      <c r="K300" s="28">
        <f t="shared" si="18"/>
        <v>0</v>
      </c>
      <c r="L300" s="50">
        <v>0</v>
      </c>
      <c r="M300" s="1">
        <v>0</v>
      </c>
      <c r="N300" s="50">
        <v>0</v>
      </c>
      <c r="O300" s="28">
        <f t="shared" si="19"/>
        <v>0</v>
      </c>
      <c r="P300" s="43">
        <v>0</v>
      </c>
      <c r="Q300" s="1">
        <v>0</v>
      </c>
      <c r="R300" s="1">
        <v>0</v>
      </c>
      <c r="S300" s="1">
        <v>0</v>
      </c>
    </row>
    <row r="301" spans="1:19" customFormat="1" hidden="1" x14ac:dyDescent="0.2">
      <c r="A301" s="1">
        <v>82790</v>
      </c>
      <c r="B301" s="2"/>
      <c r="C301" s="2"/>
      <c r="D301" s="2" t="s">
        <v>38</v>
      </c>
      <c r="E301" s="2" t="s">
        <v>622</v>
      </c>
      <c r="F301" s="15" t="s">
        <v>623</v>
      </c>
      <c r="G301" s="45">
        <f t="shared" si="16"/>
        <v>0</v>
      </c>
      <c r="H301" s="29">
        <v>0</v>
      </c>
      <c r="I301" s="30">
        <v>0</v>
      </c>
      <c r="J301" s="27">
        <f t="shared" si="17"/>
        <v>0</v>
      </c>
      <c r="K301" s="28">
        <f t="shared" si="18"/>
        <v>0</v>
      </c>
      <c r="L301" s="50">
        <v>0</v>
      </c>
      <c r="M301" s="1">
        <v>0</v>
      </c>
      <c r="N301" s="50">
        <v>0</v>
      </c>
      <c r="O301" s="28">
        <f t="shared" si="19"/>
        <v>0</v>
      </c>
      <c r="P301" s="43">
        <v>0</v>
      </c>
      <c r="Q301" s="1">
        <v>0</v>
      </c>
      <c r="R301" s="1">
        <v>0</v>
      </c>
      <c r="S301" s="1">
        <v>0</v>
      </c>
    </row>
    <row r="302" spans="1:19" customFormat="1" x14ac:dyDescent="0.2">
      <c r="A302" s="1">
        <v>82890</v>
      </c>
      <c r="B302" s="2"/>
      <c r="C302" s="2"/>
      <c r="D302" s="2" t="s">
        <v>38</v>
      </c>
      <c r="E302" s="2" t="s">
        <v>624</v>
      </c>
      <c r="F302" s="15" t="s">
        <v>625</v>
      </c>
      <c r="G302" s="45">
        <f t="shared" si="16"/>
        <v>30</v>
      </c>
      <c r="H302" s="29">
        <v>13</v>
      </c>
      <c r="I302" s="30">
        <v>1</v>
      </c>
      <c r="J302" s="27">
        <f t="shared" si="17"/>
        <v>17</v>
      </c>
      <c r="K302" s="28">
        <f t="shared" si="18"/>
        <v>22</v>
      </c>
      <c r="L302" s="50">
        <v>1</v>
      </c>
      <c r="M302" s="1">
        <v>2</v>
      </c>
      <c r="N302" s="50">
        <v>16</v>
      </c>
      <c r="O302" s="28">
        <f t="shared" si="19"/>
        <v>22</v>
      </c>
      <c r="P302" s="43">
        <v>16</v>
      </c>
      <c r="Q302" s="1">
        <v>3</v>
      </c>
      <c r="R302" s="1">
        <v>22</v>
      </c>
      <c r="S302" s="1">
        <v>11</v>
      </c>
    </row>
    <row r="303" spans="1:19" customFormat="1" hidden="1" x14ac:dyDescent="0.2">
      <c r="A303" s="1">
        <v>82970</v>
      </c>
      <c r="B303" s="2"/>
      <c r="C303" s="2"/>
      <c r="D303" s="93" t="s">
        <v>96</v>
      </c>
      <c r="E303" s="2" t="s">
        <v>626</v>
      </c>
      <c r="F303" s="15" t="s">
        <v>627</v>
      </c>
      <c r="G303" s="45">
        <f t="shared" si="16"/>
        <v>0</v>
      </c>
      <c r="H303" s="29">
        <v>0</v>
      </c>
      <c r="I303" s="30">
        <v>0</v>
      </c>
      <c r="J303" s="27">
        <f t="shared" si="17"/>
        <v>0</v>
      </c>
      <c r="K303" s="28">
        <f t="shared" si="18"/>
        <v>0</v>
      </c>
      <c r="L303" s="50">
        <v>0</v>
      </c>
      <c r="M303" s="1">
        <v>0</v>
      </c>
      <c r="N303" s="50">
        <v>0</v>
      </c>
      <c r="O303" s="28">
        <f t="shared" si="19"/>
        <v>0</v>
      </c>
      <c r="P303" s="43">
        <v>0</v>
      </c>
      <c r="Q303" s="1">
        <v>0</v>
      </c>
      <c r="R303" s="1">
        <v>0</v>
      </c>
      <c r="S303" s="1">
        <v>0</v>
      </c>
    </row>
    <row r="304" spans="1:19" customFormat="1" hidden="1" x14ac:dyDescent="0.2">
      <c r="A304" s="1">
        <v>82990</v>
      </c>
      <c r="B304" s="2"/>
      <c r="C304" s="2"/>
      <c r="D304" s="93" t="s">
        <v>208</v>
      </c>
      <c r="E304" s="2" t="s">
        <v>628</v>
      </c>
      <c r="F304" s="15" t="s">
        <v>629</v>
      </c>
      <c r="G304" s="45">
        <f t="shared" si="16"/>
        <v>0</v>
      </c>
      <c r="H304" s="29">
        <v>0</v>
      </c>
      <c r="I304" s="30">
        <v>0</v>
      </c>
      <c r="J304" s="27">
        <f t="shared" si="17"/>
        <v>0</v>
      </c>
      <c r="K304" s="28">
        <f t="shared" si="18"/>
        <v>0</v>
      </c>
      <c r="L304" s="50">
        <v>0</v>
      </c>
      <c r="M304" s="1">
        <v>0</v>
      </c>
      <c r="N304" s="50">
        <v>0</v>
      </c>
      <c r="O304" s="28">
        <f t="shared" si="19"/>
        <v>0</v>
      </c>
      <c r="P304" s="43">
        <v>0</v>
      </c>
      <c r="Q304" s="1">
        <v>0</v>
      </c>
      <c r="R304" s="1">
        <v>0</v>
      </c>
      <c r="S304" s="1">
        <v>0</v>
      </c>
    </row>
    <row r="305" spans="1:19" hidden="1" x14ac:dyDescent="0.2">
      <c r="A305" s="1">
        <v>83010</v>
      </c>
      <c r="B305" s="2"/>
      <c r="C305" s="2"/>
      <c r="D305" s="2" t="s">
        <v>0</v>
      </c>
      <c r="E305" s="2" t="s">
        <v>630</v>
      </c>
      <c r="F305" s="15" t="s">
        <v>631</v>
      </c>
      <c r="G305" s="45">
        <f t="shared" si="16"/>
        <v>0</v>
      </c>
      <c r="H305" s="29">
        <v>0</v>
      </c>
      <c r="I305" s="30">
        <v>0</v>
      </c>
      <c r="J305" s="27">
        <f t="shared" si="17"/>
        <v>0</v>
      </c>
      <c r="K305" s="28">
        <f t="shared" si="18"/>
        <v>0</v>
      </c>
      <c r="L305" s="50">
        <v>0</v>
      </c>
      <c r="M305" s="1">
        <v>0</v>
      </c>
      <c r="N305" s="50">
        <v>0</v>
      </c>
      <c r="O305" s="28">
        <f t="shared" si="19"/>
        <v>0</v>
      </c>
      <c r="P305" s="43">
        <v>0</v>
      </c>
      <c r="Q305" s="1">
        <v>0</v>
      </c>
      <c r="R305" s="1">
        <v>0</v>
      </c>
      <c r="S305" s="1">
        <v>0</v>
      </c>
    </row>
    <row r="306" spans="1:19" customFormat="1" hidden="1" x14ac:dyDescent="0.2">
      <c r="A306" s="1">
        <v>83020</v>
      </c>
      <c r="B306" s="2"/>
      <c r="C306" s="2"/>
      <c r="D306" s="2" t="s">
        <v>38</v>
      </c>
      <c r="E306" s="2" t="s">
        <v>632</v>
      </c>
      <c r="F306" s="15" t="s">
        <v>633</v>
      </c>
      <c r="G306" s="45">
        <f t="shared" si="16"/>
        <v>0</v>
      </c>
      <c r="H306" s="29">
        <v>0</v>
      </c>
      <c r="I306" s="30">
        <v>0</v>
      </c>
      <c r="J306" s="27">
        <f t="shared" si="17"/>
        <v>0</v>
      </c>
      <c r="K306" s="28">
        <f t="shared" si="18"/>
        <v>0</v>
      </c>
      <c r="L306" s="50">
        <v>0</v>
      </c>
      <c r="M306" s="1">
        <v>0</v>
      </c>
      <c r="N306" s="50">
        <v>0</v>
      </c>
      <c r="O306" s="28">
        <f t="shared" si="19"/>
        <v>0</v>
      </c>
      <c r="P306" s="43">
        <v>0</v>
      </c>
      <c r="Q306" s="1">
        <v>0</v>
      </c>
      <c r="R306" s="1">
        <v>0</v>
      </c>
      <c r="S306" s="1">
        <v>0</v>
      </c>
    </row>
    <row r="307" spans="1:19" hidden="1" x14ac:dyDescent="0.2">
      <c r="A307" s="1">
        <v>83040</v>
      </c>
      <c r="B307" s="2"/>
      <c r="C307" s="2"/>
      <c r="D307" s="93" t="s">
        <v>96</v>
      </c>
      <c r="E307" s="2" t="s">
        <v>634</v>
      </c>
      <c r="F307" s="15" t="s">
        <v>635</v>
      </c>
      <c r="G307" s="45">
        <f t="shared" si="16"/>
        <v>0</v>
      </c>
      <c r="H307" s="29">
        <v>0</v>
      </c>
      <c r="I307" s="30">
        <v>0</v>
      </c>
      <c r="J307" s="27">
        <f t="shared" si="17"/>
        <v>0</v>
      </c>
      <c r="K307" s="28">
        <f t="shared" si="18"/>
        <v>0</v>
      </c>
      <c r="L307" s="50">
        <v>0</v>
      </c>
      <c r="M307" s="1">
        <v>0</v>
      </c>
      <c r="N307" s="50">
        <v>0</v>
      </c>
      <c r="O307" s="28">
        <f t="shared" si="19"/>
        <v>0</v>
      </c>
      <c r="P307" s="43">
        <v>0</v>
      </c>
      <c r="Q307" s="1">
        <v>0</v>
      </c>
      <c r="R307" s="1">
        <v>0</v>
      </c>
      <c r="S307" s="1">
        <v>0</v>
      </c>
    </row>
    <row r="308" spans="1:19" customFormat="1" x14ac:dyDescent="0.2">
      <c r="A308" s="1">
        <v>83090</v>
      </c>
      <c r="B308" s="2"/>
      <c r="C308" s="2"/>
      <c r="D308" s="2" t="s">
        <v>38</v>
      </c>
      <c r="E308" s="2" t="s">
        <v>636</v>
      </c>
      <c r="F308" s="15" t="s">
        <v>637</v>
      </c>
      <c r="G308" s="45">
        <f t="shared" si="16"/>
        <v>13</v>
      </c>
      <c r="H308" s="29">
        <v>7</v>
      </c>
      <c r="I308" s="30">
        <v>1</v>
      </c>
      <c r="J308" s="27">
        <f t="shared" si="17"/>
        <v>6</v>
      </c>
      <c r="K308" s="28">
        <f t="shared" si="18"/>
        <v>3</v>
      </c>
      <c r="L308" s="50">
        <v>1</v>
      </c>
      <c r="M308" s="1">
        <v>1</v>
      </c>
      <c r="N308" s="50">
        <v>5</v>
      </c>
      <c r="O308" s="28">
        <f t="shared" si="19"/>
        <v>3</v>
      </c>
      <c r="P308" s="43">
        <v>3</v>
      </c>
      <c r="Q308" s="1">
        <v>2</v>
      </c>
      <c r="R308" s="1">
        <v>2</v>
      </c>
      <c r="S308" s="1">
        <v>0</v>
      </c>
    </row>
    <row r="309" spans="1:19" x14ac:dyDescent="0.2">
      <c r="A309" s="1">
        <v>83100</v>
      </c>
      <c r="B309" s="2"/>
      <c r="C309" s="2"/>
      <c r="D309" s="2" t="s">
        <v>0</v>
      </c>
      <c r="E309" s="2" t="s">
        <v>638</v>
      </c>
      <c r="F309" s="15" t="s">
        <v>639</v>
      </c>
      <c r="G309" s="45">
        <f t="shared" si="16"/>
        <v>8</v>
      </c>
      <c r="H309" s="29">
        <v>8</v>
      </c>
      <c r="I309" s="30">
        <v>1</v>
      </c>
      <c r="J309" s="27">
        <f t="shared" si="17"/>
        <v>0</v>
      </c>
      <c r="K309" s="28">
        <f t="shared" si="18"/>
        <v>0</v>
      </c>
      <c r="L309" s="50">
        <v>0</v>
      </c>
      <c r="M309" s="1">
        <v>0</v>
      </c>
      <c r="N309" s="50">
        <v>0</v>
      </c>
      <c r="O309" s="28">
        <f t="shared" si="19"/>
        <v>0</v>
      </c>
      <c r="P309" s="43">
        <v>0</v>
      </c>
      <c r="Q309" s="1">
        <v>0</v>
      </c>
      <c r="R309" s="1">
        <v>0</v>
      </c>
      <c r="S309" s="1">
        <v>0</v>
      </c>
    </row>
    <row r="310" spans="1:19" customFormat="1" hidden="1" x14ac:dyDescent="0.2">
      <c r="A310" s="1">
        <v>83120</v>
      </c>
      <c r="B310" s="2"/>
      <c r="C310" s="2"/>
      <c r="D310" s="2" t="s">
        <v>38</v>
      </c>
      <c r="E310" s="2" t="s">
        <v>640</v>
      </c>
      <c r="F310" s="15" t="s">
        <v>641</v>
      </c>
      <c r="G310" s="45">
        <f t="shared" si="16"/>
        <v>0</v>
      </c>
      <c r="H310" s="29">
        <v>0</v>
      </c>
      <c r="I310" s="30">
        <v>0</v>
      </c>
      <c r="J310" s="27">
        <f t="shared" si="17"/>
        <v>0</v>
      </c>
      <c r="K310" s="28">
        <f t="shared" si="18"/>
        <v>0</v>
      </c>
      <c r="L310" s="50">
        <v>0</v>
      </c>
      <c r="M310" s="1">
        <v>0</v>
      </c>
      <c r="N310" s="50">
        <v>0</v>
      </c>
      <c r="O310" s="28">
        <f t="shared" si="19"/>
        <v>0</v>
      </c>
      <c r="P310" s="43">
        <v>0</v>
      </c>
      <c r="Q310" s="1">
        <v>0</v>
      </c>
      <c r="R310" s="1">
        <v>0</v>
      </c>
      <c r="S310" s="1">
        <v>0</v>
      </c>
    </row>
    <row r="311" spans="1:19" customFormat="1" hidden="1" x14ac:dyDescent="0.2">
      <c r="A311" s="1">
        <v>83140</v>
      </c>
      <c r="B311" s="2"/>
      <c r="C311" s="2"/>
      <c r="D311" s="2" t="s">
        <v>0</v>
      </c>
      <c r="E311" s="2" t="s">
        <v>642</v>
      </c>
      <c r="F311" s="15" t="s">
        <v>643</v>
      </c>
      <c r="G311" s="45">
        <f t="shared" si="16"/>
        <v>0</v>
      </c>
      <c r="H311" s="29">
        <v>0</v>
      </c>
      <c r="I311" s="30">
        <v>0</v>
      </c>
      <c r="J311" s="27">
        <f t="shared" si="17"/>
        <v>0</v>
      </c>
      <c r="K311" s="28">
        <f t="shared" si="18"/>
        <v>0</v>
      </c>
      <c r="L311" s="50">
        <v>0</v>
      </c>
      <c r="M311" s="1">
        <v>0</v>
      </c>
      <c r="N311" s="50">
        <v>0</v>
      </c>
      <c r="O311" s="28">
        <f t="shared" si="19"/>
        <v>0</v>
      </c>
      <c r="P311" s="43">
        <v>0</v>
      </c>
      <c r="Q311" s="1">
        <v>0</v>
      </c>
      <c r="R311" s="1">
        <v>0</v>
      </c>
      <c r="S311" s="1">
        <v>0</v>
      </c>
    </row>
    <row r="312" spans="1:19" customFormat="1" x14ac:dyDescent="0.2">
      <c r="A312" s="1">
        <v>83160</v>
      </c>
      <c r="B312" s="2"/>
      <c r="C312" s="2"/>
      <c r="D312" s="2" t="s">
        <v>38</v>
      </c>
      <c r="E312" s="2" t="s">
        <v>644</v>
      </c>
      <c r="F312" s="15" t="s">
        <v>645</v>
      </c>
      <c r="G312" s="45">
        <f t="shared" si="16"/>
        <v>3</v>
      </c>
      <c r="H312" s="29">
        <v>1</v>
      </c>
      <c r="I312" s="30">
        <v>1</v>
      </c>
      <c r="J312" s="27">
        <f t="shared" si="17"/>
        <v>2</v>
      </c>
      <c r="K312" s="28">
        <f t="shared" si="18"/>
        <v>1</v>
      </c>
      <c r="L312" s="50">
        <v>0</v>
      </c>
      <c r="M312" s="1">
        <v>0</v>
      </c>
      <c r="N312" s="50">
        <v>2</v>
      </c>
      <c r="O312" s="28">
        <f t="shared" si="19"/>
        <v>1</v>
      </c>
      <c r="P312" s="43">
        <v>1</v>
      </c>
      <c r="Q312" s="1">
        <v>0</v>
      </c>
      <c r="R312" s="1">
        <v>1</v>
      </c>
      <c r="S312" s="1">
        <v>0</v>
      </c>
    </row>
    <row r="313" spans="1:19" hidden="1" x14ac:dyDescent="0.2">
      <c r="A313" s="1">
        <v>83170</v>
      </c>
      <c r="B313" s="2"/>
      <c r="C313" s="2"/>
      <c r="D313" s="2" t="s">
        <v>541</v>
      </c>
      <c r="E313" s="2" t="s">
        <v>646</v>
      </c>
      <c r="F313" s="15" t="s">
        <v>647</v>
      </c>
      <c r="G313" s="45">
        <f t="shared" si="16"/>
        <v>0</v>
      </c>
      <c r="H313" s="29">
        <v>0</v>
      </c>
      <c r="I313" s="30">
        <v>0</v>
      </c>
      <c r="J313" s="27">
        <f t="shared" si="17"/>
        <v>0</v>
      </c>
      <c r="K313" s="28">
        <f t="shared" si="18"/>
        <v>0</v>
      </c>
      <c r="L313" s="50">
        <v>0</v>
      </c>
      <c r="M313" s="1">
        <v>0</v>
      </c>
      <c r="N313" s="50">
        <v>0</v>
      </c>
      <c r="O313" s="28">
        <f t="shared" si="19"/>
        <v>0</v>
      </c>
      <c r="P313" s="43">
        <v>0</v>
      </c>
      <c r="Q313" s="1">
        <v>0</v>
      </c>
      <c r="R313" s="1">
        <v>0</v>
      </c>
      <c r="S313" s="1">
        <v>0</v>
      </c>
    </row>
    <row r="314" spans="1:19" customFormat="1" x14ac:dyDescent="0.2">
      <c r="A314" s="1">
        <v>83190</v>
      </c>
      <c r="B314" s="2"/>
      <c r="C314" s="2"/>
      <c r="D314" s="2" t="s">
        <v>38</v>
      </c>
      <c r="E314" s="2" t="s">
        <v>648</v>
      </c>
      <c r="F314" s="15" t="s">
        <v>649</v>
      </c>
      <c r="G314" s="45">
        <f t="shared" si="16"/>
        <v>15</v>
      </c>
      <c r="H314" s="29">
        <v>5</v>
      </c>
      <c r="I314" s="30">
        <v>1</v>
      </c>
      <c r="J314" s="27">
        <f t="shared" si="17"/>
        <v>10</v>
      </c>
      <c r="K314" s="28">
        <f t="shared" si="18"/>
        <v>3</v>
      </c>
      <c r="L314" s="50">
        <v>3</v>
      </c>
      <c r="M314" s="1">
        <v>1</v>
      </c>
      <c r="N314" s="50">
        <v>7</v>
      </c>
      <c r="O314" s="28">
        <f t="shared" si="19"/>
        <v>3</v>
      </c>
      <c r="P314" s="43">
        <v>1</v>
      </c>
      <c r="Q314" s="1">
        <v>0</v>
      </c>
      <c r="R314" s="1">
        <v>3</v>
      </c>
      <c r="S314" s="1">
        <v>0</v>
      </c>
    </row>
    <row r="315" spans="1:19" customFormat="1" hidden="1" x14ac:dyDescent="0.2">
      <c r="A315" s="1">
        <v>83210</v>
      </c>
      <c r="B315" s="2"/>
      <c r="C315" s="2"/>
      <c r="D315" s="2" t="s">
        <v>0</v>
      </c>
      <c r="E315" s="2" t="s">
        <v>650</v>
      </c>
      <c r="F315" s="15" t="s">
        <v>651</v>
      </c>
      <c r="G315" s="45">
        <f t="shared" si="16"/>
        <v>0</v>
      </c>
      <c r="H315" s="29">
        <v>0</v>
      </c>
      <c r="I315" s="30">
        <v>0</v>
      </c>
      <c r="J315" s="27">
        <f t="shared" si="17"/>
        <v>0</v>
      </c>
      <c r="K315" s="28">
        <f t="shared" si="18"/>
        <v>0</v>
      </c>
      <c r="L315" s="50">
        <v>0</v>
      </c>
      <c r="M315" s="1">
        <v>0</v>
      </c>
      <c r="N315" s="50">
        <v>0</v>
      </c>
      <c r="O315" s="28">
        <f t="shared" si="19"/>
        <v>0</v>
      </c>
      <c r="P315" s="43">
        <v>0</v>
      </c>
      <c r="Q315" s="1">
        <v>0</v>
      </c>
      <c r="R315" s="1">
        <v>0</v>
      </c>
      <c r="S315" s="1">
        <v>0</v>
      </c>
    </row>
    <row r="316" spans="1:19" customFormat="1" hidden="1" x14ac:dyDescent="0.2">
      <c r="A316" s="1">
        <v>83220</v>
      </c>
      <c r="B316" s="2"/>
      <c r="C316" s="2"/>
      <c r="D316" s="93" t="s">
        <v>76</v>
      </c>
      <c r="E316" s="2" t="s">
        <v>652</v>
      </c>
      <c r="F316" s="15" t="s">
        <v>653</v>
      </c>
      <c r="G316" s="45">
        <f t="shared" si="16"/>
        <v>0</v>
      </c>
      <c r="H316" s="29">
        <v>0</v>
      </c>
      <c r="I316" s="30">
        <v>0</v>
      </c>
      <c r="J316" s="27">
        <f t="shared" si="17"/>
        <v>0</v>
      </c>
      <c r="K316" s="28">
        <f t="shared" si="18"/>
        <v>0</v>
      </c>
      <c r="L316" s="50">
        <v>0</v>
      </c>
      <c r="M316" s="1">
        <v>0</v>
      </c>
      <c r="N316" s="50">
        <v>0</v>
      </c>
      <c r="O316" s="28">
        <f t="shared" si="19"/>
        <v>0</v>
      </c>
      <c r="P316" s="43">
        <v>0</v>
      </c>
      <c r="Q316" s="1">
        <v>0</v>
      </c>
      <c r="R316" s="1">
        <v>0</v>
      </c>
      <c r="S316" s="1">
        <v>0</v>
      </c>
    </row>
    <row r="317" spans="1:19" customFormat="1" hidden="1" x14ac:dyDescent="0.2">
      <c r="A317" s="1">
        <v>83250</v>
      </c>
      <c r="B317" s="2" t="s">
        <v>45</v>
      </c>
      <c r="C317" s="2" t="s">
        <v>45</v>
      </c>
      <c r="D317" s="2"/>
      <c r="E317" s="2" t="s">
        <v>654</v>
      </c>
      <c r="F317" s="15"/>
      <c r="G317" s="45">
        <f t="shared" si="16"/>
        <v>0</v>
      </c>
      <c r="H317" s="29">
        <v>0</v>
      </c>
      <c r="I317" s="30">
        <v>0</v>
      </c>
      <c r="J317" s="27">
        <f t="shared" si="17"/>
        <v>0</v>
      </c>
      <c r="K317" s="28">
        <f t="shared" si="18"/>
        <v>0</v>
      </c>
      <c r="L317" s="50">
        <v>0</v>
      </c>
      <c r="M317" s="1">
        <v>0</v>
      </c>
      <c r="N317" s="50">
        <v>0</v>
      </c>
      <c r="O317" s="28">
        <f t="shared" si="19"/>
        <v>0</v>
      </c>
      <c r="P317" s="43">
        <v>0</v>
      </c>
      <c r="Q317" s="1">
        <v>0</v>
      </c>
      <c r="R317" s="1">
        <v>0</v>
      </c>
      <c r="S317" s="1">
        <v>0</v>
      </c>
    </row>
    <row r="318" spans="1:19" customFormat="1" x14ac:dyDescent="0.2">
      <c r="A318" s="1">
        <v>83300</v>
      </c>
      <c r="B318" s="2"/>
      <c r="C318" s="2"/>
      <c r="D318" s="2" t="s">
        <v>38</v>
      </c>
      <c r="E318" s="2" t="s">
        <v>655</v>
      </c>
      <c r="F318" s="15" t="s">
        <v>656</v>
      </c>
      <c r="G318" s="45">
        <f t="shared" si="16"/>
        <v>13</v>
      </c>
      <c r="H318" s="29">
        <v>11</v>
      </c>
      <c r="I318" s="30">
        <v>1</v>
      </c>
      <c r="J318" s="27">
        <f t="shared" si="17"/>
        <v>2</v>
      </c>
      <c r="K318" s="28">
        <f t="shared" si="18"/>
        <v>3</v>
      </c>
      <c r="L318" s="50">
        <v>0</v>
      </c>
      <c r="M318" s="1">
        <v>0</v>
      </c>
      <c r="N318" s="50">
        <v>2</v>
      </c>
      <c r="O318" s="28">
        <f t="shared" si="19"/>
        <v>3</v>
      </c>
      <c r="P318" s="43">
        <v>3</v>
      </c>
      <c r="Q318" s="1">
        <v>0</v>
      </c>
      <c r="R318" s="1">
        <v>0</v>
      </c>
      <c r="S318" s="1">
        <v>0</v>
      </c>
    </row>
    <row r="319" spans="1:19" customFormat="1" hidden="1" x14ac:dyDescent="0.2">
      <c r="A319" s="1">
        <v>83310</v>
      </c>
      <c r="B319" s="2"/>
      <c r="C319" s="2"/>
      <c r="D319" s="2" t="s">
        <v>0</v>
      </c>
      <c r="E319" s="2" t="s">
        <v>657</v>
      </c>
      <c r="F319" s="15" t="s">
        <v>658</v>
      </c>
      <c r="G319" s="45">
        <f t="shared" si="16"/>
        <v>0</v>
      </c>
      <c r="H319" s="29">
        <v>0</v>
      </c>
      <c r="I319" s="30">
        <v>0</v>
      </c>
      <c r="J319" s="27">
        <f t="shared" si="17"/>
        <v>0</v>
      </c>
      <c r="K319" s="28">
        <f t="shared" si="18"/>
        <v>0</v>
      </c>
      <c r="L319" s="50">
        <v>0</v>
      </c>
      <c r="M319" s="1">
        <v>0</v>
      </c>
      <c r="N319" s="50">
        <v>0</v>
      </c>
      <c r="O319" s="28">
        <f t="shared" si="19"/>
        <v>0</v>
      </c>
      <c r="P319" s="43">
        <v>0</v>
      </c>
      <c r="Q319" s="1">
        <v>0</v>
      </c>
      <c r="R319" s="1">
        <v>0</v>
      </c>
      <c r="S319" s="1">
        <v>0</v>
      </c>
    </row>
    <row r="320" spans="1:19" customFormat="1" hidden="1" x14ac:dyDescent="0.2">
      <c r="A320" s="1">
        <v>83320</v>
      </c>
      <c r="B320" s="2"/>
      <c r="C320" s="2"/>
      <c r="D320" s="2" t="s">
        <v>38</v>
      </c>
      <c r="E320" s="2" t="s">
        <v>659</v>
      </c>
      <c r="F320" s="15" t="s">
        <v>660</v>
      </c>
      <c r="G320" s="45">
        <f t="shared" si="16"/>
        <v>0</v>
      </c>
      <c r="H320" s="29">
        <v>0</v>
      </c>
      <c r="I320" s="30">
        <v>0</v>
      </c>
      <c r="J320" s="27">
        <f t="shared" si="17"/>
        <v>0</v>
      </c>
      <c r="K320" s="28">
        <f t="shared" si="18"/>
        <v>0</v>
      </c>
      <c r="L320" s="50">
        <v>0</v>
      </c>
      <c r="M320" s="1">
        <v>0</v>
      </c>
      <c r="N320" s="50">
        <v>0</v>
      </c>
      <c r="O320" s="28">
        <f t="shared" si="19"/>
        <v>0</v>
      </c>
      <c r="P320" s="43">
        <v>0</v>
      </c>
      <c r="Q320" s="1">
        <v>0</v>
      </c>
      <c r="R320" s="1">
        <v>0</v>
      </c>
      <c r="S320" s="1">
        <v>0</v>
      </c>
    </row>
    <row r="321" spans="1:19" customFormat="1" x14ac:dyDescent="0.2">
      <c r="A321" s="1">
        <v>83340</v>
      </c>
      <c r="B321" s="2"/>
      <c r="C321" s="2"/>
      <c r="D321" s="2" t="s">
        <v>38</v>
      </c>
      <c r="E321" s="2" t="s">
        <v>661</v>
      </c>
      <c r="F321" s="15" t="s">
        <v>662</v>
      </c>
      <c r="G321" s="45">
        <f t="shared" si="16"/>
        <v>1</v>
      </c>
      <c r="H321" s="29">
        <v>1</v>
      </c>
      <c r="I321" s="30">
        <v>1</v>
      </c>
      <c r="J321" s="27">
        <f t="shared" si="17"/>
        <v>0</v>
      </c>
      <c r="K321" s="28">
        <f t="shared" si="18"/>
        <v>0</v>
      </c>
      <c r="L321" s="50">
        <v>0</v>
      </c>
      <c r="M321" s="1">
        <v>0</v>
      </c>
      <c r="N321" s="50">
        <v>0</v>
      </c>
      <c r="O321" s="28">
        <f t="shared" si="19"/>
        <v>0</v>
      </c>
      <c r="P321" s="43">
        <v>0</v>
      </c>
      <c r="Q321" s="1">
        <v>0</v>
      </c>
      <c r="R321" s="1">
        <v>0</v>
      </c>
      <c r="S321" s="1">
        <v>0</v>
      </c>
    </row>
    <row r="322" spans="1:19" customFormat="1" x14ac:dyDescent="0.2">
      <c r="A322" s="1">
        <v>83350</v>
      </c>
      <c r="B322" s="2"/>
      <c r="C322" s="2"/>
      <c r="D322" s="2" t="s">
        <v>38</v>
      </c>
      <c r="E322" s="2" t="s">
        <v>663</v>
      </c>
      <c r="F322" s="15" t="s">
        <v>664</v>
      </c>
      <c r="G322" s="45">
        <f t="shared" ref="G322:G385" si="20">SUM(H322, J322)</f>
        <v>9</v>
      </c>
      <c r="H322" s="29">
        <v>4</v>
      </c>
      <c r="I322" s="30">
        <v>1</v>
      </c>
      <c r="J322" s="27">
        <f t="shared" ref="J322:J385" si="21">L322+N322</f>
        <v>5</v>
      </c>
      <c r="K322" s="28">
        <f t="shared" ref="K322:K385" si="22">MAX(P322:S322, M322)</f>
        <v>6</v>
      </c>
      <c r="L322" s="50">
        <v>0</v>
      </c>
      <c r="M322" s="1">
        <v>0</v>
      </c>
      <c r="N322" s="50">
        <v>5</v>
      </c>
      <c r="O322" s="28">
        <f t="shared" ref="O322:O356" si="23">MAX(P322:S322)</f>
        <v>6</v>
      </c>
      <c r="P322" s="43">
        <v>6</v>
      </c>
      <c r="Q322" s="1">
        <v>1</v>
      </c>
      <c r="R322" s="1">
        <v>2</v>
      </c>
      <c r="S322" s="1">
        <v>0</v>
      </c>
    </row>
    <row r="323" spans="1:19" customFormat="1" x14ac:dyDescent="0.2">
      <c r="A323" s="1">
        <v>83380</v>
      </c>
      <c r="B323" s="2"/>
      <c r="C323" s="2"/>
      <c r="D323" s="2" t="s">
        <v>38</v>
      </c>
      <c r="E323" s="2" t="s">
        <v>665</v>
      </c>
      <c r="F323" s="15" t="s">
        <v>666</v>
      </c>
      <c r="G323" s="45">
        <f t="shared" si="20"/>
        <v>1</v>
      </c>
      <c r="H323" s="29">
        <v>0</v>
      </c>
      <c r="I323" s="30">
        <v>0</v>
      </c>
      <c r="J323" s="27">
        <f t="shared" si="21"/>
        <v>1</v>
      </c>
      <c r="K323" s="28">
        <f t="shared" si="22"/>
        <v>1</v>
      </c>
      <c r="L323" s="50">
        <v>0</v>
      </c>
      <c r="M323" s="1">
        <v>0</v>
      </c>
      <c r="N323" s="50">
        <v>1</v>
      </c>
      <c r="O323" s="28">
        <f t="shared" si="23"/>
        <v>1</v>
      </c>
      <c r="P323" s="43">
        <v>0</v>
      </c>
      <c r="Q323" s="1">
        <v>0</v>
      </c>
      <c r="R323" s="1">
        <v>0</v>
      </c>
      <c r="S323" s="1">
        <v>1</v>
      </c>
    </row>
    <row r="324" spans="1:19" customFormat="1" x14ac:dyDescent="0.2">
      <c r="A324" s="1">
        <v>83390</v>
      </c>
      <c r="B324" s="2"/>
      <c r="C324" s="2"/>
      <c r="D324" s="2" t="s">
        <v>38</v>
      </c>
      <c r="E324" s="2" t="s">
        <v>667</v>
      </c>
      <c r="F324" s="15" t="s">
        <v>668</v>
      </c>
      <c r="G324" s="45">
        <f t="shared" si="20"/>
        <v>2</v>
      </c>
      <c r="H324" s="29">
        <v>0</v>
      </c>
      <c r="I324" s="30">
        <v>0</v>
      </c>
      <c r="J324" s="27">
        <f t="shared" si="21"/>
        <v>2</v>
      </c>
      <c r="K324" s="28">
        <f t="shared" si="22"/>
        <v>1</v>
      </c>
      <c r="L324" s="50">
        <v>0</v>
      </c>
      <c r="M324" s="1">
        <v>0</v>
      </c>
      <c r="N324" s="50">
        <v>2</v>
      </c>
      <c r="O324" s="28">
        <f t="shared" si="23"/>
        <v>1</v>
      </c>
      <c r="P324" s="43">
        <v>1</v>
      </c>
      <c r="Q324" s="1">
        <v>0</v>
      </c>
      <c r="R324" s="1">
        <v>1</v>
      </c>
      <c r="S324" s="1">
        <v>0</v>
      </c>
    </row>
    <row r="325" spans="1:19" customFormat="1" x14ac:dyDescent="0.2">
      <c r="A325" s="1">
        <v>83410</v>
      </c>
      <c r="B325" s="2"/>
      <c r="C325" s="2"/>
      <c r="D325" s="2" t="s">
        <v>38</v>
      </c>
      <c r="E325" s="2" t="s">
        <v>669</v>
      </c>
      <c r="F325" s="15" t="s">
        <v>670</v>
      </c>
      <c r="G325" s="45">
        <f t="shared" si="20"/>
        <v>14</v>
      </c>
      <c r="H325" s="29">
        <v>2</v>
      </c>
      <c r="I325" s="30">
        <v>1</v>
      </c>
      <c r="J325" s="27">
        <f t="shared" si="21"/>
        <v>12</v>
      </c>
      <c r="K325" s="28">
        <f t="shared" si="22"/>
        <v>7</v>
      </c>
      <c r="L325" s="50">
        <v>4</v>
      </c>
      <c r="M325" s="1">
        <v>3</v>
      </c>
      <c r="N325" s="50">
        <v>8</v>
      </c>
      <c r="O325" s="28">
        <f t="shared" si="23"/>
        <v>7</v>
      </c>
      <c r="P325" s="43">
        <v>2</v>
      </c>
      <c r="Q325" s="1">
        <v>3</v>
      </c>
      <c r="R325" s="1">
        <v>7</v>
      </c>
      <c r="S325" s="1">
        <v>0</v>
      </c>
    </row>
    <row r="326" spans="1:19" customFormat="1" hidden="1" x14ac:dyDescent="0.2">
      <c r="A326" s="1">
        <v>83420</v>
      </c>
      <c r="B326" s="2"/>
      <c r="C326" s="2"/>
      <c r="D326" s="2" t="s">
        <v>38</v>
      </c>
      <c r="E326" s="2" t="s">
        <v>671</v>
      </c>
      <c r="F326" s="15" t="s">
        <v>672</v>
      </c>
      <c r="G326" s="45">
        <f t="shared" si="20"/>
        <v>0</v>
      </c>
      <c r="H326" s="29">
        <v>0</v>
      </c>
      <c r="I326" s="30">
        <v>0</v>
      </c>
      <c r="J326" s="27">
        <f t="shared" si="21"/>
        <v>0</v>
      </c>
      <c r="K326" s="28">
        <f t="shared" si="22"/>
        <v>0</v>
      </c>
      <c r="L326" s="50">
        <v>0</v>
      </c>
      <c r="M326" s="1">
        <v>0</v>
      </c>
      <c r="N326" s="50">
        <v>0</v>
      </c>
      <c r="O326" s="28">
        <f t="shared" si="23"/>
        <v>0</v>
      </c>
      <c r="P326" s="43">
        <v>0</v>
      </c>
      <c r="Q326" s="1">
        <v>0</v>
      </c>
      <c r="R326" s="1">
        <v>0</v>
      </c>
      <c r="S326" s="1">
        <v>0</v>
      </c>
    </row>
    <row r="327" spans="1:19" customFormat="1" hidden="1" x14ac:dyDescent="0.2">
      <c r="A327" s="1">
        <v>83430</v>
      </c>
      <c r="B327" s="2"/>
      <c r="C327" s="2"/>
      <c r="D327" s="2" t="s">
        <v>38</v>
      </c>
      <c r="E327" s="2" t="s">
        <v>673</v>
      </c>
      <c r="F327" s="15" t="s">
        <v>674</v>
      </c>
      <c r="G327" s="45">
        <f t="shared" si="20"/>
        <v>0</v>
      </c>
      <c r="H327" s="29">
        <v>0</v>
      </c>
      <c r="I327" s="30">
        <v>0</v>
      </c>
      <c r="J327" s="27">
        <f t="shared" si="21"/>
        <v>0</v>
      </c>
      <c r="K327" s="28">
        <f t="shared" si="22"/>
        <v>0</v>
      </c>
      <c r="L327" s="50">
        <v>0</v>
      </c>
      <c r="M327" s="1">
        <v>0</v>
      </c>
      <c r="N327" s="50">
        <v>0</v>
      </c>
      <c r="O327" s="28">
        <f t="shared" si="23"/>
        <v>0</v>
      </c>
      <c r="P327" s="43">
        <v>0</v>
      </c>
      <c r="Q327" s="1">
        <v>0</v>
      </c>
      <c r="R327" s="1">
        <v>0</v>
      </c>
      <c r="S327" s="1">
        <v>0</v>
      </c>
    </row>
    <row r="328" spans="1:19" customFormat="1" x14ac:dyDescent="0.2">
      <c r="A328" s="1">
        <v>83480</v>
      </c>
      <c r="B328" s="2"/>
      <c r="C328" s="2"/>
      <c r="D328" s="2" t="s">
        <v>38</v>
      </c>
      <c r="E328" s="2" t="s">
        <v>675</v>
      </c>
      <c r="F328" s="15" t="s">
        <v>676</v>
      </c>
      <c r="G328" s="45">
        <f t="shared" si="20"/>
        <v>10</v>
      </c>
      <c r="H328" s="29">
        <v>9</v>
      </c>
      <c r="I328" s="30">
        <v>1</v>
      </c>
      <c r="J328" s="27">
        <f t="shared" si="21"/>
        <v>1</v>
      </c>
      <c r="K328" s="28">
        <f t="shared" si="22"/>
        <v>1</v>
      </c>
      <c r="L328" s="50">
        <v>0</v>
      </c>
      <c r="M328" s="1">
        <v>0</v>
      </c>
      <c r="N328" s="50">
        <v>1</v>
      </c>
      <c r="O328" s="28">
        <f t="shared" si="23"/>
        <v>1</v>
      </c>
      <c r="P328" s="43">
        <v>0</v>
      </c>
      <c r="Q328" s="1">
        <v>0</v>
      </c>
      <c r="R328" s="1">
        <v>0</v>
      </c>
      <c r="S328" s="1">
        <v>1</v>
      </c>
    </row>
    <row r="329" spans="1:19" customFormat="1" hidden="1" x14ac:dyDescent="0.2">
      <c r="A329" s="40">
        <v>83480.5</v>
      </c>
      <c r="B329" s="2" t="s">
        <v>373</v>
      </c>
      <c r="C329" s="2" t="s">
        <v>373</v>
      </c>
      <c r="D329" s="2"/>
      <c r="E329" s="2" t="s">
        <v>677</v>
      </c>
      <c r="F329" s="15" t="s">
        <v>678</v>
      </c>
      <c r="G329" s="45">
        <f t="shared" si="20"/>
        <v>0</v>
      </c>
      <c r="H329" s="29">
        <v>0</v>
      </c>
      <c r="I329" s="30">
        <v>0</v>
      </c>
      <c r="J329" s="27">
        <f t="shared" si="21"/>
        <v>0</v>
      </c>
      <c r="K329" s="28">
        <f t="shared" si="22"/>
        <v>0</v>
      </c>
      <c r="L329" s="50">
        <v>0</v>
      </c>
      <c r="M329" s="1">
        <v>0</v>
      </c>
      <c r="N329" s="50">
        <v>0</v>
      </c>
      <c r="O329" s="28">
        <f t="shared" si="23"/>
        <v>0</v>
      </c>
      <c r="P329" s="43">
        <v>0</v>
      </c>
      <c r="Q329" s="1">
        <v>0</v>
      </c>
      <c r="R329" s="1">
        <v>0</v>
      </c>
      <c r="S329" s="1">
        <v>0</v>
      </c>
    </row>
    <row r="330" spans="1:19" customFormat="1" x14ac:dyDescent="0.2">
      <c r="A330" s="1">
        <v>83500</v>
      </c>
      <c r="B330" s="2"/>
      <c r="C330" s="2"/>
      <c r="D330" s="2" t="s">
        <v>38</v>
      </c>
      <c r="E330" s="2" t="s">
        <v>679</v>
      </c>
      <c r="F330" s="15" t="s">
        <v>680</v>
      </c>
      <c r="G330" s="45">
        <f t="shared" si="20"/>
        <v>5</v>
      </c>
      <c r="H330" s="29">
        <v>3</v>
      </c>
      <c r="I330" s="30">
        <v>1</v>
      </c>
      <c r="J330" s="27">
        <f t="shared" si="21"/>
        <v>2</v>
      </c>
      <c r="K330" s="28">
        <f t="shared" si="22"/>
        <v>1</v>
      </c>
      <c r="L330" s="50">
        <v>0</v>
      </c>
      <c r="M330" s="1">
        <v>0</v>
      </c>
      <c r="N330" s="50">
        <v>2</v>
      </c>
      <c r="O330" s="28">
        <f t="shared" si="23"/>
        <v>1</v>
      </c>
      <c r="P330" s="43">
        <v>1</v>
      </c>
      <c r="Q330" s="1">
        <v>0</v>
      </c>
      <c r="R330" s="1">
        <v>1</v>
      </c>
      <c r="S330" s="1">
        <v>0</v>
      </c>
    </row>
    <row r="331" spans="1:19" customFormat="1" x14ac:dyDescent="0.2">
      <c r="A331" s="1">
        <v>83520</v>
      </c>
      <c r="B331" s="2"/>
      <c r="C331" s="2"/>
      <c r="D331" s="2" t="s">
        <v>38</v>
      </c>
      <c r="E331" s="2" t="s">
        <v>681</v>
      </c>
      <c r="F331" s="15" t="s">
        <v>682</v>
      </c>
      <c r="G331" s="45">
        <f t="shared" si="20"/>
        <v>3</v>
      </c>
      <c r="H331" s="29">
        <v>2</v>
      </c>
      <c r="I331" s="30">
        <v>1</v>
      </c>
      <c r="J331" s="27">
        <f t="shared" si="21"/>
        <v>1</v>
      </c>
      <c r="K331" s="28">
        <f t="shared" si="22"/>
        <v>5</v>
      </c>
      <c r="L331" s="50">
        <v>0</v>
      </c>
      <c r="M331" s="1">
        <v>0</v>
      </c>
      <c r="N331" s="50">
        <v>1</v>
      </c>
      <c r="O331" s="28">
        <f t="shared" si="23"/>
        <v>5</v>
      </c>
      <c r="P331" s="43">
        <v>5</v>
      </c>
      <c r="Q331" s="1">
        <v>0</v>
      </c>
      <c r="R331" s="1">
        <v>0</v>
      </c>
      <c r="S331" s="1">
        <v>0</v>
      </c>
    </row>
    <row r="332" spans="1:19" customFormat="1" x14ac:dyDescent="0.2">
      <c r="A332" s="1">
        <v>83540</v>
      </c>
      <c r="B332" s="2"/>
      <c r="C332" s="2"/>
      <c r="D332" s="2" t="s">
        <v>38</v>
      </c>
      <c r="E332" s="2" t="s">
        <v>683</v>
      </c>
      <c r="F332" s="15" t="s">
        <v>684</v>
      </c>
      <c r="G332" s="45">
        <f t="shared" si="20"/>
        <v>8</v>
      </c>
      <c r="H332" s="29">
        <v>8</v>
      </c>
      <c r="I332" s="30">
        <v>1</v>
      </c>
      <c r="J332" s="27">
        <f t="shared" si="21"/>
        <v>0</v>
      </c>
      <c r="K332" s="28">
        <f t="shared" si="22"/>
        <v>0</v>
      </c>
      <c r="L332" s="50">
        <v>0</v>
      </c>
      <c r="M332" s="1">
        <v>0</v>
      </c>
      <c r="N332" s="50">
        <v>0</v>
      </c>
      <c r="O332" s="28">
        <f t="shared" si="23"/>
        <v>0</v>
      </c>
      <c r="P332" s="43">
        <v>0</v>
      </c>
      <c r="Q332" s="1">
        <v>0</v>
      </c>
      <c r="R332" s="1">
        <v>0</v>
      </c>
      <c r="S332" s="1">
        <v>0</v>
      </c>
    </row>
    <row r="333" spans="1:19" customFormat="1" x14ac:dyDescent="0.2">
      <c r="A333" s="1">
        <v>83560</v>
      </c>
      <c r="B333" s="2"/>
      <c r="C333" s="2"/>
      <c r="D333" s="2" t="s">
        <v>38</v>
      </c>
      <c r="E333" s="2" t="s">
        <v>685</v>
      </c>
      <c r="F333" s="15" t="s">
        <v>686</v>
      </c>
      <c r="G333" s="45">
        <f t="shared" si="20"/>
        <v>3</v>
      </c>
      <c r="H333" s="29">
        <v>3</v>
      </c>
      <c r="I333" s="30">
        <v>1</v>
      </c>
      <c r="J333" s="27">
        <f t="shared" si="21"/>
        <v>0</v>
      </c>
      <c r="K333" s="28">
        <f t="shared" si="22"/>
        <v>0</v>
      </c>
      <c r="L333" s="50">
        <v>0</v>
      </c>
      <c r="M333" s="1">
        <v>0</v>
      </c>
      <c r="N333" s="50">
        <v>0</v>
      </c>
      <c r="O333" s="28">
        <f t="shared" si="23"/>
        <v>0</v>
      </c>
      <c r="P333" s="43">
        <v>0</v>
      </c>
      <c r="Q333" s="1">
        <v>0</v>
      </c>
      <c r="R333" s="1">
        <v>0</v>
      </c>
      <c r="S333" s="1">
        <v>0</v>
      </c>
    </row>
    <row r="334" spans="1:19" customFormat="1" hidden="1" x14ac:dyDescent="0.2">
      <c r="A334" s="1">
        <v>83570</v>
      </c>
      <c r="B334" s="2"/>
      <c r="C334" s="2"/>
      <c r="D334" s="2" t="s">
        <v>38</v>
      </c>
      <c r="E334" s="2" t="s">
        <v>687</v>
      </c>
      <c r="F334" s="15" t="s">
        <v>688</v>
      </c>
      <c r="G334" s="45">
        <f t="shared" si="20"/>
        <v>0</v>
      </c>
      <c r="H334" s="29">
        <v>0</v>
      </c>
      <c r="I334" s="30">
        <v>0</v>
      </c>
      <c r="J334" s="27">
        <f t="shared" si="21"/>
        <v>0</v>
      </c>
      <c r="K334" s="28">
        <f t="shared" si="22"/>
        <v>0</v>
      </c>
      <c r="L334" s="50">
        <v>0</v>
      </c>
      <c r="M334" s="1">
        <v>0</v>
      </c>
      <c r="N334" s="50">
        <v>0</v>
      </c>
      <c r="O334" s="28">
        <f t="shared" si="23"/>
        <v>0</v>
      </c>
      <c r="P334" s="43">
        <v>0</v>
      </c>
      <c r="Q334" s="1">
        <v>0</v>
      </c>
      <c r="R334" s="1">
        <v>0</v>
      </c>
      <c r="S334" s="1">
        <v>0</v>
      </c>
    </row>
    <row r="335" spans="1:19" customFormat="1" x14ac:dyDescent="0.2">
      <c r="A335" s="40">
        <v>83570.5</v>
      </c>
      <c r="B335" s="2" t="s">
        <v>427</v>
      </c>
      <c r="C335" s="2" t="s">
        <v>427</v>
      </c>
      <c r="D335" s="2" t="s">
        <v>106</v>
      </c>
      <c r="E335" s="2" t="s">
        <v>689</v>
      </c>
      <c r="F335" s="15" t="s">
        <v>690</v>
      </c>
      <c r="G335" s="45">
        <f t="shared" si="20"/>
        <v>11</v>
      </c>
      <c r="H335" s="29">
        <v>7</v>
      </c>
      <c r="I335" s="30">
        <v>1</v>
      </c>
      <c r="J335" s="27">
        <f t="shared" si="21"/>
        <v>4</v>
      </c>
      <c r="K335" s="28">
        <f t="shared" si="22"/>
        <v>2</v>
      </c>
      <c r="L335" s="50">
        <v>1</v>
      </c>
      <c r="M335" s="1">
        <v>1</v>
      </c>
      <c r="N335" s="50">
        <v>3</v>
      </c>
      <c r="O335" s="28">
        <f t="shared" si="23"/>
        <v>2</v>
      </c>
      <c r="P335" s="43">
        <v>2</v>
      </c>
      <c r="Q335" s="1">
        <v>1</v>
      </c>
      <c r="R335" s="1">
        <v>1</v>
      </c>
      <c r="S335" s="1">
        <v>0</v>
      </c>
    </row>
    <row r="336" spans="1:19" customFormat="1" hidden="1" x14ac:dyDescent="0.2">
      <c r="A336" s="1">
        <v>83580</v>
      </c>
      <c r="B336" s="2"/>
      <c r="C336" s="2"/>
      <c r="D336" s="2" t="s">
        <v>38</v>
      </c>
      <c r="E336" s="2" t="s">
        <v>691</v>
      </c>
      <c r="F336" s="15" t="s">
        <v>692</v>
      </c>
      <c r="G336" s="45">
        <f t="shared" si="20"/>
        <v>0</v>
      </c>
      <c r="H336" s="29">
        <v>0</v>
      </c>
      <c r="I336" s="30">
        <v>0</v>
      </c>
      <c r="J336" s="27">
        <f t="shared" si="21"/>
        <v>0</v>
      </c>
      <c r="K336" s="28">
        <f t="shared" si="22"/>
        <v>0</v>
      </c>
      <c r="L336" s="50">
        <v>0</v>
      </c>
      <c r="M336" s="1">
        <v>0</v>
      </c>
      <c r="N336" s="50">
        <v>0</v>
      </c>
      <c r="O336" s="28">
        <f t="shared" si="23"/>
        <v>0</v>
      </c>
      <c r="P336" s="43">
        <v>0</v>
      </c>
      <c r="Q336" s="1">
        <v>0</v>
      </c>
      <c r="R336" s="1">
        <v>0</v>
      </c>
      <c r="S336" s="1">
        <v>0</v>
      </c>
    </row>
    <row r="337" spans="1:19" customFormat="1" hidden="1" x14ac:dyDescent="0.2">
      <c r="A337" s="1">
        <v>83600</v>
      </c>
      <c r="B337" s="2"/>
      <c r="C337" s="2"/>
      <c r="D337" s="2" t="s">
        <v>0</v>
      </c>
      <c r="E337" s="2" t="s">
        <v>693</v>
      </c>
      <c r="F337" s="15" t="s">
        <v>694</v>
      </c>
      <c r="G337" s="45">
        <f t="shared" si="20"/>
        <v>0</v>
      </c>
      <c r="H337" s="29">
        <v>0</v>
      </c>
      <c r="I337" s="30">
        <v>0</v>
      </c>
      <c r="J337" s="27">
        <f t="shared" si="21"/>
        <v>0</v>
      </c>
      <c r="K337" s="28">
        <f t="shared" si="22"/>
        <v>0</v>
      </c>
      <c r="L337" s="50">
        <v>0</v>
      </c>
      <c r="M337" s="1">
        <v>0</v>
      </c>
      <c r="N337" s="50">
        <v>0</v>
      </c>
      <c r="O337" s="28">
        <f t="shared" si="23"/>
        <v>0</v>
      </c>
      <c r="P337" s="43">
        <v>0</v>
      </c>
      <c r="Q337" s="1">
        <v>0</v>
      </c>
      <c r="R337" s="1">
        <v>0</v>
      </c>
      <c r="S337" s="1">
        <v>0</v>
      </c>
    </row>
    <row r="338" spans="1:19" customFormat="1" hidden="1" x14ac:dyDescent="0.2">
      <c r="A338" s="1">
        <v>83610</v>
      </c>
      <c r="B338" s="2"/>
      <c r="C338" s="2"/>
      <c r="D338" s="2" t="s">
        <v>0</v>
      </c>
      <c r="E338" s="2" t="s">
        <v>695</v>
      </c>
      <c r="F338" s="15" t="s">
        <v>696</v>
      </c>
      <c r="G338" s="45">
        <f t="shared" si="20"/>
        <v>0</v>
      </c>
      <c r="H338" s="29">
        <v>0</v>
      </c>
      <c r="I338" s="30">
        <v>0</v>
      </c>
      <c r="J338" s="27">
        <f t="shared" si="21"/>
        <v>0</v>
      </c>
      <c r="K338" s="28">
        <f t="shared" si="22"/>
        <v>0</v>
      </c>
      <c r="L338" s="50">
        <v>0</v>
      </c>
      <c r="M338" s="1">
        <v>0</v>
      </c>
      <c r="N338" s="50">
        <v>0</v>
      </c>
      <c r="O338" s="28">
        <f t="shared" si="23"/>
        <v>0</v>
      </c>
      <c r="P338" s="43">
        <v>0</v>
      </c>
      <c r="Q338" s="1">
        <v>0</v>
      </c>
      <c r="R338" s="1">
        <v>0</v>
      </c>
      <c r="S338" s="1">
        <v>0</v>
      </c>
    </row>
    <row r="339" spans="1:19" customFormat="1" hidden="1" x14ac:dyDescent="0.2">
      <c r="A339" s="1">
        <v>83620</v>
      </c>
      <c r="B339" s="2"/>
      <c r="C339" s="2"/>
      <c r="D339" s="2" t="s">
        <v>38</v>
      </c>
      <c r="E339" s="2" t="s">
        <v>697</v>
      </c>
      <c r="F339" s="15" t="s">
        <v>698</v>
      </c>
      <c r="G339" s="45">
        <f t="shared" si="20"/>
        <v>0</v>
      </c>
      <c r="H339" s="29">
        <v>0</v>
      </c>
      <c r="I339" s="30">
        <v>0</v>
      </c>
      <c r="J339" s="27">
        <f t="shared" si="21"/>
        <v>0</v>
      </c>
      <c r="K339" s="28">
        <f t="shared" si="22"/>
        <v>0</v>
      </c>
      <c r="L339" s="50">
        <v>0</v>
      </c>
      <c r="M339" s="1">
        <v>0</v>
      </c>
      <c r="N339" s="50">
        <v>0</v>
      </c>
      <c r="O339" s="28">
        <f t="shared" si="23"/>
        <v>0</v>
      </c>
      <c r="P339" s="43">
        <v>0</v>
      </c>
      <c r="Q339" s="1">
        <v>0</v>
      </c>
      <c r="R339" s="1">
        <v>0</v>
      </c>
      <c r="S339" s="1">
        <v>0</v>
      </c>
    </row>
    <row r="340" spans="1:19" customFormat="1" hidden="1" x14ac:dyDescent="0.2">
      <c r="A340" s="1">
        <v>83660</v>
      </c>
      <c r="B340" s="2"/>
      <c r="C340" s="2"/>
      <c r="D340" s="2" t="s">
        <v>38</v>
      </c>
      <c r="E340" s="2" t="s">
        <v>699</v>
      </c>
      <c r="F340" s="15" t="s">
        <v>700</v>
      </c>
      <c r="G340" s="45">
        <f t="shared" si="20"/>
        <v>0</v>
      </c>
      <c r="H340" s="29">
        <v>0</v>
      </c>
      <c r="I340" s="30">
        <v>0</v>
      </c>
      <c r="J340" s="27">
        <f t="shared" si="21"/>
        <v>0</v>
      </c>
      <c r="K340" s="28">
        <f t="shared" si="22"/>
        <v>0</v>
      </c>
      <c r="L340" s="50">
        <v>0</v>
      </c>
      <c r="M340" s="1">
        <v>0</v>
      </c>
      <c r="N340" s="50">
        <v>0</v>
      </c>
      <c r="O340" s="28">
        <f t="shared" si="23"/>
        <v>0</v>
      </c>
      <c r="P340" s="43">
        <v>0</v>
      </c>
      <c r="Q340" s="1">
        <v>0</v>
      </c>
      <c r="R340" s="1">
        <v>0</v>
      </c>
      <c r="S340" s="1">
        <v>0</v>
      </c>
    </row>
    <row r="341" spans="1:19" x14ac:dyDescent="0.2">
      <c r="A341" s="1">
        <v>83680</v>
      </c>
      <c r="B341" s="2"/>
      <c r="C341" s="2"/>
      <c r="D341" s="2" t="s">
        <v>38</v>
      </c>
      <c r="E341" s="2" t="s">
        <v>701</v>
      </c>
      <c r="F341" s="15" t="s">
        <v>702</v>
      </c>
      <c r="G341" s="45">
        <f t="shared" si="20"/>
        <v>1</v>
      </c>
      <c r="H341" s="29">
        <v>1</v>
      </c>
      <c r="I341" s="30">
        <v>1</v>
      </c>
      <c r="J341" s="27">
        <f t="shared" si="21"/>
        <v>0</v>
      </c>
      <c r="K341" s="28">
        <f t="shared" si="22"/>
        <v>0</v>
      </c>
      <c r="L341" s="50">
        <v>0</v>
      </c>
      <c r="M341" s="1">
        <v>0</v>
      </c>
      <c r="N341" s="50">
        <v>0</v>
      </c>
      <c r="O341" s="28">
        <f t="shared" si="23"/>
        <v>0</v>
      </c>
      <c r="P341" s="43">
        <v>0</v>
      </c>
      <c r="Q341" s="1">
        <v>0</v>
      </c>
      <c r="R341" s="1">
        <v>0</v>
      </c>
      <c r="S341" s="1">
        <v>0</v>
      </c>
    </row>
    <row r="342" spans="1:19" hidden="1" x14ac:dyDescent="0.2">
      <c r="A342" s="1">
        <v>83700</v>
      </c>
      <c r="B342" s="2"/>
      <c r="C342" s="2"/>
      <c r="D342" s="93" t="s">
        <v>91</v>
      </c>
      <c r="E342" s="2" t="s">
        <v>703</v>
      </c>
      <c r="F342" s="15" t="s">
        <v>704</v>
      </c>
      <c r="G342" s="45">
        <f t="shared" si="20"/>
        <v>0</v>
      </c>
      <c r="H342" s="29">
        <v>0</v>
      </c>
      <c r="I342" s="30">
        <v>0</v>
      </c>
      <c r="J342" s="27">
        <f t="shared" si="21"/>
        <v>0</v>
      </c>
      <c r="K342" s="28">
        <f t="shared" si="22"/>
        <v>0</v>
      </c>
      <c r="L342" s="50">
        <v>0</v>
      </c>
      <c r="M342" s="1">
        <v>0</v>
      </c>
      <c r="N342" s="50">
        <v>0</v>
      </c>
      <c r="O342" s="28">
        <f t="shared" si="23"/>
        <v>0</v>
      </c>
      <c r="P342" s="43">
        <v>0</v>
      </c>
      <c r="Q342" s="1">
        <v>0</v>
      </c>
      <c r="R342" s="1">
        <v>0</v>
      </c>
      <c r="S342" s="1">
        <v>0</v>
      </c>
    </row>
    <row r="343" spans="1:19" customFormat="1" x14ac:dyDescent="0.2">
      <c r="A343" s="1">
        <v>83710</v>
      </c>
      <c r="B343" s="2"/>
      <c r="C343" s="2"/>
      <c r="D343" s="2" t="s">
        <v>0</v>
      </c>
      <c r="E343" s="2" t="s">
        <v>705</v>
      </c>
      <c r="F343" s="15" t="s">
        <v>706</v>
      </c>
      <c r="G343" s="45">
        <f t="shared" si="20"/>
        <v>1</v>
      </c>
      <c r="H343" s="29">
        <v>1</v>
      </c>
      <c r="I343" s="30">
        <v>1</v>
      </c>
      <c r="J343" s="27">
        <f t="shared" si="21"/>
        <v>0</v>
      </c>
      <c r="K343" s="28">
        <f t="shared" si="22"/>
        <v>0</v>
      </c>
      <c r="L343" s="50">
        <v>0</v>
      </c>
      <c r="M343" s="1">
        <v>0</v>
      </c>
      <c r="N343" s="50">
        <v>0</v>
      </c>
      <c r="O343" s="28">
        <f t="shared" si="23"/>
        <v>0</v>
      </c>
      <c r="P343" s="43">
        <v>0</v>
      </c>
      <c r="Q343" s="1">
        <v>0</v>
      </c>
      <c r="R343" s="1">
        <v>0</v>
      </c>
      <c r="S343" s="1">
        <v>0</v>
      </c>
    </row>
    <row r="344" spans="1:19" customFormat="1" hidden="1" x14ac:dyDescent="0.2">
      <c r="A344" s="1">
        <v>83760</v>
      </c>
      <c r="B344" s="2"/>
      <c r="C344" s="2"/>
      <c r="D344" s="93" t="s">
        <v>96</v>
      </c>
      <c r="E344" s="2" t="s">
        <v>707</v>
      </c>
      <c r="F344" s="15" t="s">
        <v>708</v>
      </c>
      <c r="G344" s="45">
        <f t="shared" si="20"/>
        <v>0</v>
      </c>
      <c r="H344" s="29">
        <v>0</v>
      </c>
      <c r="I344" s="30">
        <v>0</v>
      </c>
      <c r="J344" s="27">
        <f t="shared" si="21"/>
        <v>0</v>
      </c>
      <c r="K344" s="28">
        <f t="shared" si="22"/>
        <v>0</v>
      </c>
      <c r="L344" s="50">
        <v>0</v>
      </c>
      <c r="M344" s="1">
        <v>0</v>
      </c>
      <c r="N344" s="50">
        <v>0</v>
      </c>
      <c r="O344" s="28">
        <f t="shared" si="23"/>
        <v>0</v>
      </c>
      <c r="P344" s="43">
        <v>0</v>
      </c>
      <c r="Q344" s="1">
        <v>0</v>
      </c>
      <c r="R344" s="1">
        <v>0</v>
      </c>
      <c r="S344" s="1">
        <v>0</v>
      </c>
    </row>
    <row r="345" spans="1:19" customFormat="1" hidden="1" x14ac:dyDescent="0.2">
      <c r="A345" s="1">
        <v>83770</v>
      </c>
      <c r="B345" s="2" t="s">
        <v>45</v>
      </c>
      <c r="C345" s="2" t="s">
        <v>45</v>
      </c>
      <c r="D345" s="2"/>
      <c r="E345" s="2" t="s">
        <v>709</v>
      </c>
      <c r="F345" s="15"/>
      <c r="G345" s="45">
        <f t="shared" si="20"/>
        <v>0</v>
      </c>
      <c r="H345" s="29">
        <v>0</v>
      </c>
      <c r="I345" s="30">
        <v>0</v>
      </c>
      <c r="J345" s="27">
        <f t="shared" si="21"/>
        <v>0</v>
      </c>
      <c r="K345" s="28">
        <f t="shared" si="22"/>
        <v>0</v>
      </c>
      <c r="L345" s="50">
        <v>0</v>
      </c>
      <c r="M345" s="1">
        <v>0</v>
      </c>
      <c r="N345" s="50">
        <v>0</v>
      </c>
      <c r="O345" s="28">
        <f t="shared" si="23"/>
        <v>0</v>
      </c>
      <c r="P345" s="43">
        <v>0</v>
      </c>
      <c r="Q345" s="1">
        <v>0</v>
      </c>
      <c r="R345" s="1">
        <v>0</v>
      </c>
      <c r="S345" s="1">
        <v>0</v>
      </c>
    </row>
    <row r="346" spans="1:19" customFormat="1" hidden="1" x14ac:dyDescent="0.2">
      <c r="A346" s="1">
        <v>83780</v>
      </c>
      <c r="B346" s="2" t="s">
        <v>45</v>
      </c>
      <c r="C346" s="2" t="s">
        <v>45</v>
      </c>
      <c r="D346" s="2"/>
      <c r="E346" s="2" t="s">
        <v>710</v>
      </c>
      <c r="F346" s="15"/>
      <c r="G346" s="45">
        <f t="shared" si="20"/>
        <v>0</v>
      </c>
      <c r="H346" s="29">
        <v>0</v>
      </c>
      <c r="I346" s="30">
        <v>0</v>
      </c>
      <c r="J346" s="27">
        <f t="shared" si="21"/>
        <v>0</v>
      </c>
      <c r="K346" s="28">
        <f t="shared" si="22"/>
        <v>0</v>
      </c>
      <c r="L346" s="50">
        <v>0</v>
      </c>
      <c r="M346" s="1">
        <v>0</v>
      </c>
      <c r="N346" s="50">
        <v>0</v>
      </c>
      <c r="O346" s="28">
        <f t="shared" si="23"/>
        <v>0</v>
      </c>
      <c r="P346" s="43">
        <v>0</v>
      </c>
      <c r="Q346" s="1">
        <v>0</v>
      </c>
      <c r="R346" s="1">
        <v>0</v>
      </c>
      <c r="S346" s="1">
        <v>0</v>
      </c>
    </row>
    <row r="347" spans="1:19" customFormat="1" hidden="1" x14ac:dyDescent="0.2">
      <c r="A347" s="1">
        <v>83840</v>
      </c>
      <c r="B347" s="2"/>
      <c r="C347" s="2"/>
      <c r="D347" s="2" t="s">
        <v>711</v>
      </c>
      <c r="E347" s="2" t="s">
        <v>712</v>
      </c>
      <c r="F347" s="15" t="s">
        <v>713</v>
      </c>
      <c r="G347" s="45">
        <f t="shared" si="20"/>
        <v>0</v>
      </c>
      <c r="H347" s="29">
        <v>0</v>
      </c>
      <c r="I347" s="30">
        <v>0</v>
      </c>
      <c r="J347" s="27">
        <f t="shared" si="21"/>
        <v>0</v>
      </c>
      <c r="K347" s="28">
        <f t="shared" si="22"/>
        <v>0</v>
      </c>
      <c r="L347" s="50">
        <v>0</v>
      </c>
      <c r="M347" s="1">
        <v>0</v>
      </c>
      <c r="N347" s="50">
        <v>0</v>
      </c>
      <c r="O347" s="28">
        <f t="shared" si="23"/>
        <v>0</v>
      </c>
      <c r="P347" s="43">
        <v>0</v>
      </c>
      <c r="Q347" s="1">
        <v>0</v>
      </c>
      <c r="R347" s="1">
        <v>0</v>
      </c>
      <c r="S347" s="1">
        <v>0</v>
      </c>
    </row>
    <row r="348" spans="1:19" customFormat="1" x14ac:dyDescent="0.2">
      <c r="A348" s="1">
        <v>83850</v>
      </c>
      <c r="B348" s="2"/>
      <c r="C348" s="2"/>
      <c r="D348" s="2" t="s">
        <v>38</v>
      </c>
      <c r="E348" s="2" t="s">
        <v>714</v>
      </c>
      <c r="F348" s="15" t="s">
        <v>715</v>
      </c>
      <c r="G348" s="45">
        <f t="shared" si="20"/>
        <v>16</v>
      </c>
      <c r="H348" s="29">
        <v>8</v>
      </c>
      <c r="I348" s="30">
        <v>1</v>
      </c>
      <c r="J348" s="27">
        <f t="shared" si="21"/>
        <v>8</v>
      </c>
      <c r="K348" s="28">
        <f t="shared" si="22"/>
        <v>5</v>
      </c>
      <c r="L348" s="50">
        <v>2</v>
      </c>
      <c r="M348" s="1">
        <v>3</v>
      </c>
      <c r="N348" s="50">
        <v>6</v>
      </c>
      <c r="O348" s="28">
        <f t="shared" si="23"/>
        <v>5</v>
      </c>
      <c r="P348" s="43">
        <v>5</v>
      </c>
      <c r="Q348" s="1">
        <v>2</v>
      </c>
      <c r="R348" s="1">
        <v>4</v>
      </c>
      <c r="S348" s="1">
        <v>3</v>
      </c>
    </row>
    <row r="349" spans="1:19" customFormat="1" x14ac:dyDescent="0.2">
      <c r="A349" s="1">
        <v>83910</v>
      </c>
      <c r="B349" s="2"/>
      <c r="C349" s="2"/>
      <c r="D349" s="2" t="s">
        <v>38</v>
      </c>
      <c r="E349" s="2" t="s">
        <v>716</v>
      </c>
      <c r="F349" s="15" t="s">
        <v>717</v>
      </c>
      <c r="G349" s="45">
        <f t="shared" si="20"/>
        <v>10</v>
      </c>
      <c r="H349" s="29">
        <v>10</v>
      </c>
      <c r="I349" s="30">
        <v>1</v>
      </c>
      <c r="J349" s="27">
        <f t="shared" si="21"/>
        <v>0</v>
      </c>
      <c r="K349" s="28">
        <f t="shared" si="22"/>
        <v>0</v>
      </c>
      <c r="L349" s="50">
        <v>0</v>
      </c>
      <c r="M349" s="1">
        <v>0</v>
      </c>
      <c r="N349" s="50">
        <v>0</v>
      </c>
      <c r="O349" s="28">
        <f t="shared" si="23"/>
        <v>0</v>
      </c>
      <c r="P349" s="43">
        <v>0</v>
      </c>
      <c r="Q349" s="1">
        <v>0</v>
      </c>
      <c r="R349" s="1">
        <v>0</v>
      </c>
      <c r="S349" s="1">
        <v>0</v>
      </c>
    </row>
    <row r="350" spans="1:19" customFormat="1" hidden="1" x14ac:dyDescent="0.2">
      <c r="A350" s="1">
        <v>83920</v>
      </c>
      <c r="B350" s="2"/>
      <c r="C350" s="2"/>
      <c r="D350" s="2" t="s">
        <v>38</v>
      </c>
      <c r="E350" s="2" t="s">
        <v>718</v>
      </c>
      <c r="F350" s="15" t="s">
        <v>719</v>
      </c>
      <c r="G350" s="45">
        <f t="shared" si="20"/>
        <v>0</v>
      </c>
      <c r="H350" s="29">
        <v>0</v>
      </c>
      <c r="I350" s="30">
        <v>0</v>
      </c>
      <c r="J350" s="27">
        <f t="shared" si="21"/>
        <v>0</v>
      </c>
      <c r="K350" s="28">
        <f t="shared" si="22"/>
        <v>0</v>
      </c>
      <c r="L350" s="50">
        <v>0</v>
      </c>
      <c r="M350" s="1">
        <v>0</v>
      </c>
      <c r="N350" s="50">
        <v>0</v>
      </c>
      <c r="O350" s="28">
        <f t="shared" si="23"/>
        <v>0</v>
      </c>
      <c r="P350" s="43">
        <v>0</v>
      </c>
      <c r="Q350" s="1">
        <v>0</v>
      </c>
      <c r="R350" s="1">
        <v>0</v>
      </c>
      <c r="S350" s="1">
        <v>0</v>
      </c>
    </row>
    <row r="351" spans="1:19" customFormat="1" hidden="1" x14ac:dyDescent="0.2">
      <c r="A351" s="1">
        <v>83930</v>
      </c>
      <c r="B351" s="2"/>
      <c r="C351" s="2"/>
      <c r="D351" s="93" t="s">
        <v>96</v>
      </c>
      <c r="E351" s="2" t="s">
        <v>720</v>
      </c>
      <c r="F351" s="15" t="s">
        <v>721</v>
      </c>
      <c r="G351" s="45">
        <f t="shared" si="20"/>
        <v>0</v>
      </c>
      <c r="H351" s="29">
        <v>0</v>
      </c>
      <c r="I351" s="30">
        <v>0</v>
      </c>
      <c r="J351" s="27">
        <f t="shared" si="21"/>
        <v>0</v>
      </c>
      <c r="K351" s="28">
        <f t="shared" si="22"/>
        <v>0</v>
      </c>
      <c r="L351" s="50">
        <v>0</v>
      </c>
      <c r="M351" s="1">
        <v>0</v>
      </c>
      <c r="N351" s="50">
        <v>0</v>
      </c>
      <c r="O351" s="28">
        <f t="shared" si="23"/>
        <v>0</v>
      </c>
      <c r="P351" s="43">
        <v>0</v>
      </c>
      <c r="Q351" s="1">
        <v>0</v>
      </c>
      <c r="R351" s="1">
        <v>0</v>
      </c>
      <c r="S351" s="1">
        <v>0</v>
      </c>
    </row>
    <row r="352" spans="1:19" customFormat="1" x14ac:dyDescent="0.2">
      <c r="A352" s="1">
        <v>84000</v>
      </c>
      <c r="B352" s="2"/>
      <c r="C352" s="2"/>
      <c r="D352" s="2" t="s">
        <v>38</v>
      </c>
      <c r="E352" s="2" t="s">
        <v>722</v>
      </c>
      <c r="F352" s="15" t="s">
        <v>723</v>
      </c>
      <c r="G352" s="45">
        <f t="shared" si="20"/>
        <v>15</v>
      </c>
      <c r="H352" s="29">
        <v>8</v>
      </c>
      <c r="I352" s="30">
        <v>1</v>
      </c>
      <c r="J352" s="27">
        <f t="shared" si="21"/>
        <v>7</v>
      </c>
      <c r="K352" s="28">
        <f t="shared" si="22"/>
        <v>1</v>
      </c>
      <c r="L352" s="50">
        <v>1</v>
      </c>
      <c r="M352" s="1">
        <v>1</v>
      </c>
      <c r="N352" s="50">
        <v>6</v>
      </c>
      <c r="O352" s="28">
        <f t="shared" si="23"/>
        <v>1</v>
      </c>
      <c r="P352" s="43">
        <v>1</v>
      </c>
      <c r="Q352" s="1">
        <v>0</v>
      </c>
      <c r="R352" s="1">
        <v>1</v>
      </c>
      <c r="S352" s="1">
        <v>0</v>
      </c>
    </row>
    <row r="353" spans="1:19" customFormat="1" hidden="1" x14ac:dyDescent="0.2">
      <c r="A353" s="1">
        <v>84010</v>
      </c>
      <c r="B353" s="2" t="s">
        <v>45</v>
      </c>
      <c r="C353" s="2" t="s">
        <v>45</v>
      </c>
      <c r="D353" s="2"/>
      <c r="E353" s="2" t="s">
        <v>724</v>
      </c>
      <c r="F353" s="15"/>
      <c r="G353" s="45">
        <f t="shared" si="20"/>
        <v>0</v>
      </c>
      <c r="H353" s="29">
        <v>0</v>
      </c>
      <c r="I353" s="30">
        <v>0</v>
      </c>
      <c r="J353" s="27">
        <f t="shared" si="21"/>
        <v>0</v>
      </c>
      <c r="K353" s="28">
        <f t="shared" si="22"/>
        <v>0</v>
      </c>
      <c r="L353" s="50">
        <v>0</v>
      </c>
      <c r="M353" s="1">
        <v>0</v>
      </c>
      <c r="N353" s="50">
        <v>0</v>
      </c>
      <c r="O353" s="28">
        <f t="shared" si="23"/>
        <v>0</v>
      </c>
      <c r="P353" s="43">
        <v>0</v>
      </c>
      <c r="Q353" s="1">
        <v>0</v>
      </c>
      <c r="R353" s="1">
        <v>0</v>
      </c>
      <c r="S353" s="1">
        <v>0</v>
      </c>
    </row>
    <row r="354" spans="1:19" customFormat="1" hidden="1" x14ac:dyDescent="0.2">
      <c r="A354" s="1">
        <v>84020</v>
      </c>
      <c r="B354" s="2"/>
      <c r="C354" s="2"/>
      <c r="D354" s="2" t="s">
        <v>38</v>
      </c>
      <c r="E354" s="2" t="s">
        <v>725</v>
      </c>
      <c r="F354" s="15" t="s">
        <v>726</v>
      </c>
      <c r="G354" s="45">
        <f t="shared" si="20"/>
        <v>0</v>
      </c>
      <c r="H354" s="29">
        <v>0</v>
      </c>
      <c r="I354" s="30">
        <v>0</v>
      </c>
      <c r="J354" s="27">
        <f t="shared" si="21"/>
        <v>0</v>
      </c>
      <c r="K354" s="28">
        <f t="shared" si="22"/>
        <v>0</v>
      </c>
      <c r="L354" s="50">
        <v>0</v>
      </c>
      <c r="M354" s="1">
        <v>0</v>
      </c>
      <c r="N354" s="50">
        <v>0</v>
      </c>
      <c r="O354" s="28">
        <f t="shared" si="23"/>
        <v>0</v>
      </c>
      <c r="P354" s="43">
        <v>0</v>
      </c>
      <c r="Q354" s="1">
        <v>0</v>
      </c>
      <c r="R354" s="1">
        <v>0</v>
      </c>
      <c r="S354" s="1">
        <v>0</v>
      </c>
    </row>
    <row r="355" spans="1:19" customFormat="1" x14ac:dyDescent="0.2">
      <c r="A355" s="40">
        <v>84020.5</v>
      </c>
      <c r="B355" s="2" t="s">
        <v>427</v>
      </c>
      <c r="C355" s="2" t="s">
        <v>427</v>
      </c>
      <c r="D355" s="2" t="s">
        <v>106</v>
      </c>
      <c r="E355" s="2" t="s">
        <v>727</v>
      </c>
      <c r="F355" s="15" t="s">
        <v>728</v>
      </c>
      <c r="G355" s="45">
        <f t="shared" si="20"/>
        <v>19</v>
      </c>
      <c r="H355" s="29">
        <v>15</v>
      </c>
      <c r="I355" s="30">
        <v>2</v>
      </c>
      <c r="J355" s="27">
        <f t="shared" si="21"/>
        <v>4</v>
      </c>
      <c r="K355" s="28">
        <f t="shared" si="22"/>
        <v>2</v>
      </c>
      <c r="L355" s="50">
        <v>2</v>
      </c>
      <c r="M355" s="1">
        <v>2</v>
      </c>
      <c r="N355" s="50">
        <v>2</v>
      </c>
      <c r="O355" s="28">
        <f t="shared" si="23"/>
        <v>1</v>
      </c>
      <c r="P355" s="43">
        <v>1</v>
      </c>
      <c r="Q355" s="1">
        <v>0</v>
      </c>
      <c r="R355" s="1">
        <v>0</v>
      </c>
      <c r="S355" s="1">
        <v>0</v>
      </c>
    </row>
    <row r="356" spans="1:19" customFormat="1" hidden="1" x14ac:dyDescent="0.2">
      <c r="A356" s="1">
        <v>84030</v>
      </c>
      <c r="B356" s="2"/>
      <c r="C356" s="2"/>
      <c r="D356" s="2" t="s">
        <v>38</v>
      </c>
      <c r="E356" s="2" t="s">
        <v>729</v>
      </c>
      <c r="F356" s="15" t="s">
        <v>730</v>
      </c>
      <c r="G356" s="45">
        <f t="shared" si="20"/>
        <v>0</v>
      </c>
      <c r="H356" s="29">
        <v>0</v>
      </c>
      <c r="I356" s="30">
        <v>0</v>
      </c>
      <c r="J356" s="27">
        <f t="shared" si="21"/>
        <v>0</v>
      </c>
      <c r="K356" s="28">
        <f t="shared" si="22"/>
        <v>0</v>
      </c>
      <c r="L356" s="50">
        <v>0</v>
      </c>
      <c r="M356" s="1">
        <v>0</v>
      </c>
      <c r="N356" s="50">
        <v>0</v>
      </c>
      <c r="O356" s="28">
        <f t="shared" si="23"/>
        <v>0</v>
      </c>
      <c r="P356" s="43">
        <v>0</v>
      </c>
      <c r="Q356" s="1">
        <v>0</v>
      </c>
      <c r="R356" s="1">
        <v>0</v>
      </c>
      <c r="S356" s="1">
        <v>0</v>
      </c>
    </row>
    <row r="357" spans="1:19" hidden="1" x14ac:dyDescent="0.2">
      <c r="A357" s="1">
        <v>84070</v>
      </c>
      <c r="B357" s="2"/>
      <c r="C357" s="2"/>
      <c r="D357" s="2" t="s">
        <v>38</v>
      </c>
      <c r="E357" s="2" t="s">
        <v>731</v>
      </c>
      <c r="F357" s="15" t="s">
        <v>732</v>
      </c>
      <c r="G357" s="45">
        <f t="shared" si="20"/>
        <v>0</v>
      </c>
      <c r="H357" s="29">
        <v>0</v>
      </c>
      <c r="I357" s="30">
        <v>0</v>
      </c>
      <c r="J357" s="27">
        <f t="shared" si="21"/>
        <v>0</v>
      </c>
      <c r="K357" s="28">
        <f t="shared" si="22"/>
        <v>0</v>
      </c>
      <c r="L357" s="50">
        <v>0</v>
      </c>
      <c r="M357" s="1">
        <v>0</v>
      </c>
      <c r="N357" s="50">
        <v>0</v>
      </c>
      <c r="O357" s="28">
        <f>MAX(P357:S357)</f>
        <v>0</v>
      </c>
      <c r="P357" s="43">
        <v>0</v>
      </c>
      <c r="Q357" s="1">
        <v>0</v>
      </c>
      <c r="R357" s="1">
        <v>0</v>
      </c>
      <c r="S357" s="1">
        <v>0</v>
      </c>
    </row>
    <row r="358" spans="1:19" customFormat="1" hidden="1" x14ac:dyDescent="0.2">
      <c r="A358" s="1">
        <v>84080</v>
      </c>
      <c r="B358" s="2"/>
      <c r="C358" s="2"/>
      <c r="D358" s="2" t="s">
        <v>114</v>
      </c>
      <c r="E358" s="2" t="s">
        <v>733</v>
      </c>
      <c r="F358" s="15" t="s">
        <v>734</v>
      </c>
      <c r="G358" s="45">
        <f t="shared" si="20"/>
        <v>0</v>
      </c>
      <c r="H358" s="29">
        <v>0</v>
      </c>
      <c r="I358" s="30">
        <v>0</v>
      </c>
      <c r="J358" s="27">
        <f t="shared" si="21"/>
        <v>0</v>
      </c>
      <c r="K358" s="28">
        <f t="shared" si="22"/>
        <v>0</v>
      </c>
      <c r="L358" s="50">
        <v>0</v>
      </c>
      <c r="M358" s="1">
        <v>0</v>
      </c>
      <c r="N358" s="50">
        <v>0</v>
      </c>
      <c r="O358" s="28">
        <f t="shared" ref="O358:O420" si="24">MAX(P358:S358)</f>
        <v>0</v>
      </c>
      <c r="P358" s="43">
        <v>0</v>
      </c>
      <c r="Q358" s="1">
        <v>0</v>
      </c>
      <c r="R358" s="1">
        <v>0</v>
      </c>
      <c r="S358" s="1">
        <v>0</v>
      </c>
    </row>
    <row r="359" spans="1:19" customFormat="1" hidden="1" x14ac:dyDescent="0.2">
      <c r="A359" s="1">
        <v>84090</v>
      </c>
      <c r="B359" s="2"/>
      <c r="C359" s="2"/>
      <c r="D359" s="2" t="s">
        <v>541</v>
      </c>
      <c r="E359" s="2" t="s">
        <v>735</v>
      </c>
      <c r="F359" s="15" t="s">
        <v>736</v>
      </c>
      <c r="G359" s="45">
        <f t="shared" si="20"/>
        <v>0</v>
      </c>
      <c r="H359" s="29">
        <v>0</v>
      </c>
      <c r="I359" s="30">
        <v>0</v>
      </c>
      <c r="J359" s="27">
        <f t="shared" si="21"/>
        <v>0</v>
      </c>
      <c r="K359" s="28">
        <f t="shared" si="22"/>
        <v>0</v>
      </c>
      <c r="L359" s="50">
        <v>0</v>
      </c>
      <c r="M359" s="1">
        <v>0</v>
      </c>
      <c r="N359" s="50">
        <v>0</v>
      </c>
      <c r="O359" s="28">
        <f t="shared" si="24"/>
        <v>0</v>
      </c>
      <c r="P359" s="43">
        <v>0</v>
      </c>
      <c r="Q359" s="1">
        <v>0</v>
      </c>
      <c r="R359" s="1">
        <v>0</v>
      </c>
      <c r="S359" s="1">
        <v>0</v>
      </c>
    </row>
    <row r="360" spans="1:19" customFormat="1" x14ac:dyDescent="0.2">
      <c r="A360" s="1">
        <v>84110</v>
      </c>
      <c r="B360" s="2"/>
      <c r="C360" s="2"/>
      <c r="D360" s="2" t="s">
        <v>38</v>
      </c>
      <c r="E360" s="2" t="s">
        <v>737</v>
      </c>
      <c r="F360" s="15" t="s">
        <v>738</v>
      </c>
      <c r="G360" s="45">
        <f t="shared" si="20"/>
        <v>11</v>
      </c>
      <c r="H360" s="29">
        <v>10</v>
      </c>
      <c r="I360" s="30">
        <v>1</v>
      </c>
      <c r="J360" s="27">
        <f t="shared" si="21"/>
        <v>1</v>
      </c>
      <c r="K360" s="28">
        <f t="shared" si="22"/>
        <v>1</v>
      </c>
      <c r="L360" s="50">
        <v>1</v>
      </c>
      <c r="M360" s="1">
        <v>1</v>
      </c>
      <c r="N360" s="50">
        <v>0</v>
      </c>
      <c r="O360" s="28">
        <f t="shared" si="24"/>
        <v>0</v>
      </c>
      <c r="P360" s="43">
        <v>0</v>
      </c>
      <c r="Q360" s="1">
        <v>0</v>
      </c>
      <c r="R360" s="1">
        <v>0</v>
      </c>
      <c r="S360" s="1">
        <v>0</v>
      </c>
    </row>
    <row r="361" spans="1:19" customFormat="1" x14ac:dyDescent="0.2">
      <c r="A361" s="1">
        <v>84140</v>
      </c>
      <c r="B361" s="2"/>
      <c r="C361" s="2"/>
      <c r="D361" s="2" t="s">
        <v>38</v>
      </c>
      <c r="E361" s="2" t="s">
        <v>739</v>
      </c>
      <c r="F361" s="15" t="s">
        <v>740</v>
      </c>
      <c r="G361" s="45">
        <f t="shared" si="20"/>
        <v>4</v>
      </c>
      <c r="H361" s="29">
        <v>4</v>
      </c>
      <c r="I361" s="30">
        <v>1</v>
      </c>
      <c r="J361" s="27">
        <f t="shared" si="21"/>
        <v>0</v>
      </c>
      <c r="K361" s="28">
        <f t="shared" si="22"/>
        <v>0</v>
      </c>
      <c r="L361" s="50">
        <v>0</v>
      </c>
      <c r="M361" s="1">
        <v>0</v>
      </c>
      <c r="N361" s="50">
        <v>0</v>
      </c>
      <c r="O361" s="28">
        <f t="shared" si="24"/>
        <v>0</v>
      </c>
      <c r="P361" s="43">
        <v>0</v>
      </c>
      <c r="Q361" s="1">
        <v>0</v>
      </c>
      <c r="R361" s="1">
        <v>0</v>
      </c>
      <c r="S361" s="1">
        <v>0</v>
      </c>
    </row>
    <row r="362" spans="1:19" customFormat="1" hidden="1" x14ac:dyDescent="0.2">
      <c r="A362" s="1">
        <v>84170</v>
      </c>
      <c r="B362" s="2"/>
      <c r="C362" s="2"/>
      <c r="D362" s="2" t="s">
        <v>0</v>
      </c>
      <c r="E362" s="2" t="s">
        <v>741</v>
      </c>
      <c r="F362" s="15" t="s">
        <v>742</v>
      </c>
      <c r="G362" s="45">
        <f t="shared" si="20"/>
        <v>0</v>
      </c>
      <c r="H362" s="29">
        <v>0</v>
      </c>
      <c r="I362" s="30">
        <v>0</v>
      </c>
      <c r="J362" s="27">
        <f t="shared" si="21"/>
        <v>0</v>
      </c>
      <c r="K362" s="28">
        <f t="shared" si="22"/>
        <v>0</v>
      </c>
      <c r="L362" s="50">
        <v>0</v>
      </c>
      <c r="M362" s="1">
        <v>0</v>
      </c>
      <c r="N362" s="50">
        <v>0</v>
      </c>
      <c r="O362" s="28">
        <f t="shared" si="24"/>
        <v>0</v>
      </c>
      <c r="P362" s="43">
        <v>0</v>
      </c>
      <c r="Q362" s="1">
        <v>0</v>
      </c>
      <c r="R362" s="1">
        <v>0</v>
      </c>
      <c r="S362" s="1">
        <v>0</v>
      </c>
    </row>
    <row r="363" spans="1:19" customFormat="1" hidden="1" x14ac:dyDescent="0.2">
      <c r="A363" s="1">
        <v>84190</v>
      </c>
      <c r="B363" s="2"/>
      <c r="C363" s="2"/>
      <c r="D363" s="93" t="s">
        <v>91</v>
      </c>
      <c r="E363" s="2" t="s">
        <v>743</v>
      </c>
      <c r="F363" s="15" t="s">
        <v>744</v>
      </c>
      <c r="G363" s="45">
        <f t="shared" si="20"/>
        <v>0</v>
      </c>
      <c r="H363" s="29">
        <v>0</v>
      </c>
      <c r="I363" s="30">
        <v>0</v>
      </c>
      <c r="J363" s="27">
        <f t="shared" si="21"/>
        <v>0</v>
      </c>
      <c r="K363" s="28">
        <f t="shared" si="22"/>
        <v>0</v>
      </c>
      <c r="L363" s="50">
        <v>0</v>
      </c>
      <c r="M363" s="1">
        <v>0</v>
      </c>
      <c r="N363" s="50">
        <v>0</v>
      </c>
      <c r="O363" s="28">
        <f t="shared" si="24"/>
        <v>0</v>
      </c>
      <c r="P363" s="43">
        <v>0</v>
      </c>
      <c r="Q363" s="1">
        <v>0</v>
      </c>
      <c r="R363" s="1">
        <v>0</v>
      </c>
      <c r="S363" s="1">
        <v>0</v>
      </c>
    </row>
    <row r="364" spans="1:19" customFormat="1" hidden="1" x14ac:dyDescent="0.2">
      <c r="A364" s="1">
        <v>84200</v>
      </c>
      <c r="B364" s="2"/>
      <c r="C364" s="2"/>
      <c r="D364" s="93" t="s">
        <v>91</v>
      </c>
      <c r="E364" s="2" t="s">
        <v>745</v>
      </c>
      <c r="F364" s="15" t="s">
        <v>746</v>
      </c>
      <c r="G364" s="45">
        <f t="shared" si="20"/>
        <v>0</v>
      </c>
      <c r="H364" s="29">
        <v>0</v>
      </c>
      <c r="I364" s="30">
        <v>0</v>
      </c>
      <c r="J364" s="27">
        <f t="shared" si="21"/>
        <v>0</v>
      </c>
      <c r="K364" s="28">
        <f t="shared" si="22"/>
        <v>0</v>
      </c>
      <c r="L364" s="50">
        <v>0</v>
      </c>
      <c r="M364" s="1">
        <v>0</v>
      </c>
      <c r="N364" s="50">
        <v>0</v>
      </c>
      <c r="O364" s="28">
        <f t="shared" si="24"/>
        <v>0</v>
      </c>
      <c r="P364" s="43">
        <v>0</v>
      </c>
      <c r="Q364" s="1">
        <v>0</v>
      </c>
      <c r="R364" s="1">
        <v>0</v>
      </c>
      <c r="S364" s="1">
        <v>0</v>
      </c>
    </row>
    <row r="365" spans="1:19" customFormat="1" x14ac:dyDescent="0.2">
      <c r="A365" s="1">
        <v>84210</v>
      </c>
      <c r="B365" s="2"/>
      <c r="C365" s="2"/>
      <c r="D365" s="2" t="s">
        <v>38</v>
      </c>
      <c r="E365" s="2" t="s">
        <v>747</v>
      </c>
      <c r="F365" s="15" t="s">
        <v>748</v>
      </c>
      <c r="G365" s="45">
        <f t="shared" si="20"/>
        <v>5</v>
      </c>
      <c r="H365" s="29">
        <v>5</v>
      </c>
      <c r="I365" s="30">
        <v>1</v>
      </c>
      <c r="J365" s="27">
        <f t="shared" si="21"/>
        <v>0</v>
      </c>
      <c r="K365" s="28">
        <f t="shared" si="22"/>
        <v>0</v>
      </c>
      <c r="L365" s="50">
        <v>0</v>
      </c>
      <c r="M365" s="1">
        <v>0</v>
      </c>
      <c r="N365" s="50">
        <v>0</v>
      </c>
      <c r="O365" s="28">
        <f t="shared" si="24"/>
        <v>0</v>
      </c>
      <c r="P365" s="43">
        <v>0</v>
      </c>
      <c r="Q365" s="1">
        <v>0</v>
      </c>
      <c r="R365" s="1">
        <v>0</v>
      </c>
      <c r="S365" s="1">
        <v>0</v>
      </c>
    </row>
    <row r="366" spans="1:19" customFormat="1" x14ac:dyDescent="0.2">
      <c r="A366" s="1">
        <v>84230</v>
      </c>
      <c r="B366" s="2"/>
      <c r="C366" s="2"/>
      <c r="D366" s="2" t="s">
        <v>38</v>
      </c>
      <c r="E366" s="2" t="s">
        <v>749</v>
      </c>
      <c r="F366" s="15" t="s">
        <v>750</v>
      </c>
      <c r="G366" s="45">
        <f t="shared" si="20"/>
        <v>1</v>
      </c>
      <c r="H366" s="29">
        <v>1</v>
      </c>
      <c r="I366" s="30">
        <v>1</v>
      </c>
      <c r="J366" s="27">
        <f t="shared" si="21"/>
        <v>0</v>
      </c>
      <c r="K366" s="28">
        <f t="shared" si="22"/>
        <v>0</v>
      </c>
      <c r="L366" s="50">
        <v>0</v>
      </c>
      <c r="M366" s="1">
        <v>0</v>
      </c>
      <c r="N366" s="50">
        <v>0</v>
      </c>
      <c r="O366" s="28">
        <f t="shared" si="24"/>
        <v>0</v>
      </c>
      <c r="P366" s="43">
        <v>0</v>
      </c>
      <c r="Q366" s="1">
        <v>0</v>
      </c>
      <c r="R366" s="1">
        <v>0</v>
      </c>
      <c r="S366" s="1">
        <v>0</v>
      </c>
    </row>
    <row r="367" spans="1:19" customFormat="1" hidden="1" x14ac:dyDescent="0.2">
      <c r="A367" s="1">
        <v>84270</v>
      </c>
      <c r="B367" s="2"/>
      <c r="C367" s="2"/>
      <c r="D367" s="2" t="s">
        <v>751</v>
      </c>
      <c r="E367" s="2" t="s">
        <v>752</v>
      </c>
      <c r="F367" s="15" t="s">
        <v>753</v>
      </c>
      <c r="G367" s="45">
        <f t="shared" si="20"/>
        <v>0</v>
      </c>
      <c r="H367" s="29">
        <v>0</v>
      </c>
      <c r="I367" s="30">
        <v>0</v>
      </c>
      <c r="J367" s="27">
        <f t="shared" si="21"/>
        <v>0</v>
      </c>
      <c r="K367" s="28">
        <f t="shared" si="22"/>
        <v>0</v>
      </c>
      <c r="L367" s="50">
        <v>0</v>
      </c>
      <c r="M367" s="1">
        <v>0</v>
      </c>
      <c r="N367" s="50">
        <v>0</v>
      </c>
      <c r="O367" s="28">
        <f t="shared" si="24"/>
        <v>0</v>
      </c>
      <c r="P367" s="43">
        <v>0</v>
      </c>
      <c r="Q367" s="1">
        <v>0</v>
      </c>
      <c r="R367" s="1">
        <v>0</v>
      </c>
      <c r="S367" s="1">
        <v>0</v>
      </c>
    </row>
    <row r="368" spans="1:19" customFormat="1" hidden="1" x14ac:dyDescent="0.2">
      <c r="A368" s="1">
        <v>84280</v>
      </c>
      <c r="B368" s="2"/>
      <c r="C368" s="2"/>
      <c r="D368" s="2" t="s">
        <v>38</v>
      </c>
      <c r="E368" s="2" t="s">
        <v>754</v>
      </c>
      <c r="F368" s="15" t="s">
        <v>755</v>
      </c>
      <c r="G368" s="45">
        <f t="shared" si="20"/>
        <v>0</v>
      </c>
      <c r="H368" s="29">
        <v>0</v>
      </c>
      <c r="I368" s="30">
        <v>0</v>
      </c>
      <c r="J368" s="27">
        <f t="shared" si="21"/>
        <v>0</v>
      </c>
      <c r="K368" s="28">
        <f t="shared" si="22"/>
        <v>0</v>
      </c>
      <c r="L368" s="50">
        <v>0</v>
      </c>
      <c r="M368" s="1">
        <v>0</v>
      </c>
      <c r="N368" s="50">
        <v>0</v>
      </c>
      <c r="O368" s="28">
        <f t="shared" si="24"/>
        <v>0</v>
      </c>
      <c r="P368" s="43">
        <v>0</v>
      </c>
      <c r="Q368" s="1">
        <v>0</v>
      </c>
      <c r="R368" s="1">
        <v>0</v>
      </c>
      <c r="S368" s="1">
        <v>0</v>
      </c>
    </row>
    <row r="369" spans="1:19" customFormat="1" x14ac:dyDescent="0.2">
      <c r="A369" s="1">
        <v>84320</v>
      </c>
      <c r="B369" s="2"/>
      <c r="C369" s="2"/>
      <c r="D369" s="2" t="s">
        <v>38</v>
      </c>
      <c r="E369" s="2" t="s">
        <v>756</v>
      </c>
      <c r="F369" s="15" t="s">
        <v>757</v>
      </c>
      <c r="G369" s="45">
        <f t="shared" si="20"/>
        <v>2</v>
      </c>
      <c r="H369" s="29">
        <v>1</v>
      </c>
      <c r="I369" s="30">
        <v>1</v>
      </c>
      <c r="J369" s="27">
        <f t="shared" si="21"/>
        <v>1</v>
      </c>
      <c r="K369" s="28">
        <f t="shared" si="22"/>
        <v>1</v>
      </c>
      <c r="L369" s="50">
        <v>0</v>
      </c>
      <c r="M369" s="1">
        <v>0</v>
      </c>
      <c r="N369" s="50">
        <v>1</v>
      </c>
      <c r="O369" s="28">
        <f t="shared" si="24"/>
        <v>1</v>
      </c>
      <c r="P369" s="43">
        <v>0</v>
      </c>
      <c r="Q369" s="1">
        <v>0</v>
      </c>
      <c r="R369" s="1">
        <v>1</v>
      </c>
      <c r="S369" s="1">
        <v>0</v>
      </c>
    </row>
    <row r="370" spans="1:19" customFormat="1" x14ac:dyDescent="0.2">
      <c r="A370" s="1">
        <v>84330</v>
      </c>
      <c r="B370" s="2"/>
      <c r="C370" s="2"/>
      <c r="D370" s="2" t="s">
        <v>38</v>
      </c>
      <c r="E370" s="2" t="s">
        <v>758</v>
      </c>
      <c r="F370" s="15" t="s">
        <v>759</v>
      </c>
      <c r="G370" s="45">
        <f t="shared" si="20"/>
        <v>3</v>
      </c>
      <c r="H370" s="29">
        <v>0</v>
      </c>
      <c r="I370" s="30">
        <v>0</v>
      </c>
      <c r="J370" s="27">
        <f t="shared" si="21"/>
        <v>3</v>
      </c>
      <c r="K370" s="28">
        <f t="shared" si="22"/>
        <v>2</v>
      </c>
      <c r="L370" s="50">
        <v>0</v>
      </c>
      <c r="M370" s="1">
        <v>0</v>
      </c>
      <c r="N370" s="50">
        <v>3</v>
      </c>
      <c r="O370" s="28">
        <f t="shared" si="24"/>
        <v>2</v>
      </c>
      <c r="P370" s="43">
        <v>2</v>
      </c>
      <c r="Q370" s="1">
        <v>0</v>
      </c>
      <c r="R370" s="1">
        <v>2</v>
      </c>
      <c r="S370" s="1">
        <v>0</v>
      </c>
    </row>
    <row r="371" spans="1:19" customFormat="1" x14ac:dyDescent="0.2">
      <c r="A371" s="1">
        <v>84350</v>
      </c>
      <c r="B371" s="2"/>
      <c r="C371" s="2"/>
      <c r="D371" s="2" t="s">
        <v>0</v>
      </c>
      <c r="E371" s="2" t="s">
        <v>760</v>
      </c>
      <c r="F371" s="15" t="s">
        <v>761</v>
      </c>
      <c r="G371" s="45">
        <f t="shared" si="20"/>
        <v>1</v>
      </c>
      <c r="H371" s="29">
        <v>0</v>
      </c>
      <c r="I371" s="30">
        <v>0</v>
      </c>
      <c r="J371" s="27">
        <f t="shared" si="21"/>
        <v>1</v>
      </c>
      <c r="K371" s="28">
        <f t="shared" si="22"/>
        <v>2</v>
      </c>
      <c r="L371" s="50">
        <v>0</v>
      </c>
      <c r="M371" s="1">
        <v>0</v>
      </c>
      <c r="N371" s="50">
        <v>1</v>
      </c>
      <c r="O371" s="28">
        <f t="shared" si="24"/>
        <v>2</v>
      </c>
      <c r="P371" s="43">
        <v>0</v>
      </c>
      <c r="Q371" s="1">
        <v>0</v>
      </c>
      <c r="R371" s="1">
        <v>0</v>
      </c>
      <c r="S371" s="1">
        <v>2</v>
      </c>
    </row>
    <row r="372" spans="1:19" customFormat="1" hidden="1" x14ac:dyDescent="0.2">
      <c r="A372" s="1">
        <v>84360</v>
      </c>
      <c r="B372" s="2"/>
      <c r="C372" s="2"/>
      <c r="D372" s="2" t="s">
        <v>38</v>
      </c>
      <c r="E372" s="2" t="s">
        <v>762</v>
      </c>
      <c r="F372" s="15" t="s">
        <v>763</v>
      </c>
      <c r="G372" s="45">
        <f t="shared" si="20"/>
        <v>0</v>
      </c>
      <c r="H372" s="29">
        <v>0</v>
      </c>
      <c r="I372" s="30">
        <v>0</v>
      </c>
      <c r="J372" s="27">
        <f t="shared" si="21"/>
        <v>0</v>
      </c>
      <c r="K372" s="28">
        <f t="shared" si="22"/>
        <v>0</v>
      </c>
      <c r="L372" s="50">
        <v>0</v>
      </c>
      <c r="M372" s="1">
        <v>0</v>
      </c>
      <c r="N372" s="50">
        <v>0</v>
      </c>
      <c r="O372" s="28">
        <f t="shared" si="24"/>
        <v>0</v>
      </c>
      <c r="P372" s="43">
        <v>0</v>
      </c>
      <c r="Q372" s="1">
        <v>0</v>
      </c>
      <c r="R372" s="1">
        <v>0</v>
      </c>
      <c r="S372" s="1">
        <v>0</v>
      </c>
    </row>
    <row r="373" spans="1:19" customFormat="1" hidden="1" x14ac:dyDescent="0.2">
      <c r="A373" s="1">
        <v>84380</v>
      </c>
      <c r="B373" s="2"/>
      <c r="C373" s="2"/>
      <c r="D373" s="93" t="s">
        <v>76</v>
      </c>
      <c r="E373" s="2" t="s">
        <v>764</v>
      </c>
      <c r="F373" s="15" t="s">
        <v>765</v>
      </c>
      <c r="G373" s="45">
        <f t="shared" si="20"/>
        <v>0</v>
      </c>
      <c r="H373" s="29">
        <v>0</v>
      </c>
      <c r="I373" s="30">
        <v>0</v>
      </c>
      <c r="J373" s="27">
        <f t="shared" si="21"/>
        <v>0</v>
      </c>
      <c r="K373" s="28">
        <f t="shared" si="22"/>
        <v>0</v>
      </c>
      <c r="L373" s="50">
        <v>0</v>
      </c>
      <c r="M373" s="1">
        <v>0</v>
      </c>
      <c r="N373" s="50">
        <v>0</v>
      </c>
      <c r="O373" s="28">
        <f t="shared" si="24"/>
        <v>0</v>
      </c>
      <c r="P373" s="43">
        <v>0</v>
      </c>
      <c r="Q373" s="1">
        <v>0</v>
      </c>
      <c r="R373" s="1">
        <v>0</v>
      </c>
      <c r="S373" s="1">
        <v>0</v>
      </c>
    </row>
    <row r="374" spans="1:19" customFormat="1" hidden="1" x14ac:dyDescent="0.2">
      <c r="A374" s="1">
        <v>84420</v>
      </c>
      <c r="B374" s="2"/>
      <c r="C374" s="2"/>
      <c r="D374" s="2" t="s">
        <v>38</v>
      </c>
      <c r="E374" s="2" t="s">
        <v>766</v>
      </c>
      <c r="F374" s="15" t="s">
        <v>767</v>
      </c>
      <c r="G374" s="45">
        <f t="shared" si="20"/>
        <v>0</v>
      </c>
      <c r="H374" s="29">
        <v>0</v>
      </c>
      <c r="I374" s="30">
        <v>0</v>
      </c>
      <c r="J374" s="27">
        <f t="shared" si="21"/>
        <v>0</v>
      </c>
      <c r="K374" s="28">
        <f t="shared" si="22"/>
        <v>0</v>
      </c>
      <c r="L374" s="50">
        <v>0</v>
      </c>
      <c r="M374" s="1">
        <v>0</v>
      </c>
      <c r="N374" s="50">
        <v>0</v>
      </c>
      <c r="O374" s="28">
        <f t="shared" si="24"/>
        <v>0</v>
      </c>
      <c r="P374" s="43">
        <v>0</v>
      </c>
      <c r="Q374" s="1">
        <v>0</v>
      </c>
      <c r="R374" s="1">
        <v>0</v>
      </c>
      <c r="S374" s="1">
        <v>0</v>
      </c>
    </row>
    <row r="375" spans="1:19" customFormat="1" hidden="1" x14ac:dyDescent="0.2">
      <c r="A375" s="1">
        <v>84430</v>
      </c>
      <c r="B375" s="2"/>
      <c r="C375" s="2"/>
      <c r="D375" s="2" t="s">
        <v>38</v>
      </c>
      <c r="E375" s="2" t="s">
        <v>768</v>
      </c>
      <c r="F375" s="15" t="s">
        <v>769</v>
      </c>
      <c r="G375" s="45">
        <f t="shared" si="20"/>
        <v>0</v>
      </c>
      <c r="H375" s="29">
        <v>0</v>
      </c>
      <c r="I375" s="30">
        <v>0</v>
      </c>
      <c r="J375" s="27">
        <f t="shared" si="21"/>
        <v>0</v>
      </c>
      <c r="K375" s="28">
        <f t="shared" si="22"/>
        <v>0</v>
      </c>
      <c r="L375" s="50">
        <v>0</v>
      </c>
      <c r="M375" s="1">
        <v>0</v>
      </c>
      <c r="N375" s="50">
        <v>0</v>
      </c>
      <c r="O375" s="28">
        <f t="shared" si="24"/>
        <v>0</v>
      </c>
      <c r="P375" s="43">
        <v>0</v>
      </c>
      <c r="Q375" s="1">
        <v>0</v>
      </c>
      <c r="R375" s="1">
        <v>0</v>
      </c>
      <c r="S375" s="1">
        <v>0</v>
      </c>
    </row>
    <row r="376" spans="1:19" customFormat="1" hidden="1" x14ac:dyDescent="0.2">
      <c r="A376" s="1">
        <v>84440</v>
      </c>
      <c r="B376" s="2"/>
      <c r="C376" s="2"/>
      <c r="D376" s="2" t="s">
        <v>38</v>
      </c>
      <c r="E376" s="2" t="s">
        <v>770</v>
      </c>
      <c r="F376" s="15" t="s">
        <v>771</v>
      </c>
      <c r="G376" s="45">
        <f t="shared" si="20"/>
        <v>0</v>
      </c>
      <c r="H376" s="29">
        <v>0</v>
      </c>
      <c r="I376" s="30">
        <v>0</v>
      </c>
      <c r="J376" s="27">
        <f t="shared" si="21"/>
        <v>0</v>
      </c>
      <c r="K376" s="28">
        <f t="shared" si="22"/>
        <v>0</v>
      </c>
      <c r="L376" s="50">
        <v>0</v>
      </c>
      <c r="M376" s="1">
        <v>0</v>
      </c>
      <c r="N376" s="50">
        <v>0</v>
      </c>
      <c r="O376" s="28">
        <f t="shared" si="24"/>
        <v>0</v>
      </c>
      <c r="P376" s="43">
        <v>0</v>
      </c>
      <c r="Q376" s="1">
        <v>0</v>
      </c>
      <c r="R376" s="1">
        <v>0</v>
      </c>
      <c r="S376" s="1">
        <v>0</v>
      </c>
    </row>
    <row r="377" spans="1:19" customFormat="1" x14ac:dyDescent="0.2">
      <c r="A377" s="40">
        <v>84440.5</v>
      </c>
      <c r="B377" s="2" t="s">
        <v>427</v>
      </c>
      <c r="C377" s="2" t="s">
        <v>427</v>
      </c>
      <c r="D377" s="2" t="s">
        <v>106</v>
      </c>
      <c r="E377" s="2" t="s">
        <v>772</v>
      </c>
      <c r="F377" s="15" t="s">
        <v>773</v>
      </c>
      <c r="G377" s="45">
        <f t="shared" si="20"/>
        <v>7</v>
      </c>
      <c r="H377" s="29">
        <v>2</v>
      </c>
      <c r="I377" s="30">
        <v>1</v>
      </c>
      <c r="J377" s="27">
        <f t="shared" si="21"/>
        <v>5</v>
      </c>
      <c r="K377" s="28">
        <f t="shared" si="22"/>
        <v>13</v>
      </c>
      <c r="L377" s="50">
        <v>2</v>
      </c>
      <c r="M377" s="1">
        <v>8</v>
      </c>
      <c r="N377" s="50">
        <v>3</v>
      </c>
      <c r="O377" s="28">
        <f t="shared" si="24"/>
        <v>13</v>
      </c>
      <c r="P377" s="43">
        <v>4</v>
      </c>
      <c r="Q377" s="1">
        <v>4</v>
      </c>
      <c r="R377" s="1">
        <v>13</v>
      </c>
      <c r="S377" s="1">
        <v>0</v>
      </c>
    </row>
    <row r="378" spans="1:19" customFormat="1" x14ac:dyDescent="0.2">
      <c r="A378" s="1">
        <v>84470</v>
      </c>
      <c r="B378" s="2"/>
      <c r="C378" s="2"/>
      <c r="D378" s="2" t="s">
        <v>38</v>
      </c>
      <c r="E378" s="2" t="s">
        <v>774</v>
      </c>
      <c r="F378" s="15" t="s">
        <v>775</v>
      </c>
      <c r="G378" s="45">
        <f t="shared" si="20"/>
        <v>3</v>
      </c>
      <c r="H378" s="29">
        <v>2</v>
      </c>
      <c r="I378" s="30">
        <v>2</v>
      </c>
      <c r="J378" s="27">
        <f t="shared" si="21"/>
        <v>1</v>
      </c>
      <c r="K378" s="28">
        <f t="shared" si="22"/>
        <v>32</v>
      </c>
      <c r="L378" s="50">
        <v>0</v>
      </c>
      <c r="M378" s="1">
        <v>0</v>
      </c>
      <c r="N378" s="50">
        <v>1</v>
      </c>
      <c r="O378" s="28">
        <f t="shared" si="24"/>
        <v>32</v>
      </c>
      <c r="P378" s="43">
        <v>0</v>
      </c>
      <c r="Q378" s="1">
        <v>0</v>
      </c>
      <c r="R378" s="1">
        <v>32</v>
      </c>
      <c r="S378" s="1">
        <v>0</v>
      </c>
    </row>
    <row r="379" spans="1:19" customFormat="1" hidden="1" x14ac:dyDescent="0.2">
      <c r="A379" s="1">
        <v>84480</v>
      </c>
      <c r="B379" s="2"/>
      <c r="C379" s="2"/>
      <c r="D379" s="2" t="s">
        <v>38</v>
      </c>
      <c r="E379" s="2" t="s">
        <v>776</v>
      </c>
      <c r="F379" s="15" t="s">
        <v>777</v>
      </c>
      <c r="G379" s="45">
        <f t="shared" si="20"/>
        <v>0</v>
      </c>
      <c r="H379" s="29">
        <v>0</v>
      </c>
      <c r="I379" s="30">
        <v>0</v>
      </c>
      <c r="J379" s="27">
        <f t="shared" si="21"/>
        <v>0</v>
      </c>
      <c r="K379" s="28">
        <f t="shared" si="22"/>
        <v>0</v>
      </c>
      <c r="L379" s="50">
        <v>0</v>
      </c>
      <c r="M379" s="1">
        <v>0</v>
      </c>
      <c r="N379" s="50">
        <v>0</v>
      </c>
      <c r="O379" s="28">
        <f t="shared" si="24"/>
        <v>0</v>
      </c>
      <c r="P379" s="43">
        <v>0</v>
      </c>
      <c r="Q379" s="1">
        <v>0</v>
      </c>
      <c r="R379" s="1">
        <v>0</v>
      </c>
      <c r="S379" s="1">
        <v>0</v>
      </c>
    </row>
    <row r="380" spans="1:19" customFormat="1" hidden="1" x14ac:dyDescent="0.2">
      <c r="A380" s="1">
        <v>84540</v>
      </c>
      <c r="B380" s="2"/>
      <c r="C380" s="2"/>
      <c r="D380" s="93" t="s">
        <v>96</v>
      </c>
      <c r="E380" s="2" t="s">
        <v>778</v>
      </c>
      <c r="F380" s="15" t="s">
        <v>779</v>
      </c>
      <c r="G380" s="45">
        <f t="shared" si="20"/>
        <v>0</v>
      </c>
      <c r="H380" s="29">
        <v>0</v>
      </c>
      <c r="I380" s="30">
        <v>0</v>
      </c>
      <c r="J380" s="27">
        <f t="shared" si="21"/>
        <v>0</v>
      </c>
      <c r="K380" s="28">
        <f t="shared" si="22"/>
        <v>0</v>
      </c>
      <c r="L380" s="50">
        <v>0</v>
      </c>
      <c r="M380" s="1">
        <v>0</v>
      </c>
      <c r="N380" s="50">
        <v>0</v>
      </c>
      <c r="O380" s="28">
        <f t="shared" si="24"/>
        <v>0</v>
      </c>
      <c r="P380" s="43">
        <v>0</v>
      </c>
      <c r="Q380" s="1">
        <v>0</v>
      </c>
      <c r="R380" s="1">
        <v>0</v>
      </c>
      <c r="S380" s="1">
        <v>0</v>
      </c>
    </row>
    <row r="381" spans="1:19" customFormat="1" hidden="1" x14ac:dyDescent="0.2">
      <c r="A381" s="1">
        <v>84550</v>
      </c>
      <c r="B381" s="2"/>
      <c r="C381" s="2"/>
      <c r="D381" s="2" t="s">
        <v>38</v>
      </c>
      <c r="E381" s="2" t="s">
        <v>780</v>
      </c>
      <c r="F381" s="15" t="s">
        <v>781</v>
      </c>
      <c r="G381" s="45">
        <f t="shared" si="20"/>
        <v>0</v>
      </c>
      <c r="H381" s="29">
        <v>0</v>
      </c>
      <c r="I381" s="30">
        <v>0</v>
      </c>
      <c r="J381" s="27">
        <f t="shared" si="21"/>
        <v>0</v>
      </c>
      <c r="K381" s="28">
        <f t="shared" si="22"/>
        <v>0</v>
      </c>
      <c r="L381" s="50">
        <v>0</v>
      </c>
      <c r="M381" s="1">
        <v>0</v>
      </c>
      <c r="N381" s="50">
        <v>0</v>
      </c>
      <c r="O381" s="28">
        <f t="shared" si="24"/>
        <v>0</v>
      </c>
      <c r="P381" s="43">
        <v>0</v>
      </c>
      <c r="Q381" s="1">
        <v>0</v>
      </c>
      <c r="R381" s="1">
        <v>0</v>
      </c>
      <c r="S381" s="1">
        <v>0</v>
      </c>
    </row>
    <row r="382" spans="1:19" customFormat="1" x14ac:dyDescent="0.2">
      <c r="A382" s="1">
        <v>84560</v>
      </c>
      <c r="B382" s="2"/>
      <c r="C382" s="2"/>
      <c r="D382" s="2" t="s">
        <v>38</v>
      </c>
      <c r="E382" s="2" t="s">
        <v>782</v>
      </c>
      <c r="F382" s="15" t="s">
        <v>783</v>
      </c>
      <c r="G382" s="45">
        <f t="shared" si="20"/>
        <v>7</v>
      </c>
      <c r="H382" s="29">
        <v>3</v>
      </c>
      <c r="I382" s="30">
        <v>1</v>
      </c>
      <c r="J382" s="27">
        <f t="shared" si="21"/>
        <v>4</v>
      </c>
      <c r="K382" s="28">
        <f t="shared" si="22"/>
        <v>2</v>
      </c>
      <c r="L382" s="50">
        <v>0</v>
      </c>
      <c r="M382" s="1">
        <v>0</v>
      </c>
      <c r="N382" s="50">
        <v>4</v>
      </c>
      <c r="O382" s="28">
        <f t="shared" si="24"/>
        <v>2</v>
      </c>
      <c r="P382" s="43">
        <v>0</v>
      </c>
      <c r="Q382" s="1">
        <v>0</v>
      </c>
      <c r="R382" s="1">
        <v>1</v>
      </c>
      <c r="S382" s="1">
        <v>2</v>
      </c>
    </row>
    <row r="383" spans="1:19" customFormat="1" hidden="1" x14ac:dyDescent="0.2">
      <c r="A383" s="1">
        <v>84570</v>
      </c>
      <c r="B383" s="2"/>
      <c r="C383" s="2"/>
      <c r="D383" s="93" t="s">
        <v>76</v>
      </c>
      <c r="E383" s="2" t="s">
        <v>784</v>
      </c>
      <c r="F383" s="15" t="s">
        <v>785</v>
      </c>
      <c r="G383" s="45">
        <f t="shared" si="20"/>
        <v>0</v>
      </c>
      <c r="H383" s="29">
        <v>0</v>
      </c>
      <c r="I383" s="30">
        <v>0</v>
      </c>
      <c r="J383" s="27">
        <f t="shared" si="21"/>
        <v>0</v>
      </c>
      <c r="K383" s="28">
        <f t="shared" si="22"/>
        <v>0</v>
      </c>
      <c r="L383" s="50">
        <v>0</v>
      </c>
      <c r="M383" s="1">
        <v>0</v>
      </c>
      <c r="N383" s="50">
        <v>0</v>
      </c>
      <c r="O383" s="28">
        <f t="shared" si="24"/>
        <v>0</v>
      </c>
      <c r="P383" s="43">
        <v>0</v>
      </c>
      <c r="Q383" s="1">
        <v>0</v>
      </c>
      <c r="R383" s="1">
        <v>0</v>
      </c>
      <c r="S383" s="1">
        <v>0</v>
      </c>
    </row>
    <row r="384" spans="1:19" customFormat="1" hidden="1" x14ac:dyDescent="0.2">
      <c r="A384" s="1">
        <v>84580</v>
      </c>
      <c r="B384" s="2"/>
      <c r="C384" s="2"/>
      <c r="D384" s="93" t="s">
        <v>96</v>
      </c>
      <c r="E384" s="2" t="s">
        <v>786</v>
      </c>
      <c r="F384" s="15" t="s">
        <v>787</v>
      </c>
      <c r="G384" s="45">
        <f t="shared" si="20"/>
        <v>0</v>
      </c>
      <c r="H384" s="29">
        <v>0</v>
      </c>
      <c r="I384" s="30">
        <v>0</v>
      </c>
      <c r="J384" s="27">
        <f t="shared" si="21"/>
        <v>0</v>
      </c>
      <c r="K384" s="28">
        <f t="shared" si="22"/>
        <v>0</v>
      </c>
      <c r="L384" s="50">
        <v>0</v>
      </c>
      <c r="M384" s="1">
        <v>0</v>
      </c>
      <c r="N384" s="50">
        <v>0</v>
      </c>
      <c r="O384" s="28">
        <f t="shared" si="24"/>
        <v>0</v>
      </c>
      <c r="P384" s="43">
        <v>0</v>
      </c>
      <c r="Q384" s="1">
        <v>0</v>
      </c>
      <c r="R384" s="1">
        <v>0</v>
      </c>
      <c r="S384" s="1">
        <v>0</v>
      </c>
    </row>
    <row r="385" spans="1:19" hidden="1" x14ac:dyDescent="0.2">
      <c r="A385" s="1">
        <v>84590</v>
      </c>
      <c r="B385" s="2"/>
      <c r="C385" s="2"/>
      <c r="D385" s="93" t="s">
        <v>76</v>
      </c>
      <c r="E385" s="2" t="s">
        <v>788</v>
      </c>
      <c r="F385" s="15" t="s">
        <v>789</v>
      </c>
      <c r="G385" s="45">
        <f t="shared" si="20"/>
        <v>0</v>
      </c>
      <c r="H385" s="29">
        <v>0</v>
      </c>
      <c r="I385" s="30">
        <v>0</v>
      </c>
      <c r="J385" s="27">
        <f t="shared" si="21"/>
        <v>0</v>
      </c>
      <c r="K385" s="28">
        <f t="shared" si="22"/>
        <v>0</v>
      </c>
      <c r="L385" s="50">
        <v>0</v>
      </c>
      <c r="M385" s="1">
        <v>0</v>
      </c>
      <c r="N385" s="50">
        <v>0</v>
      </c>
      <c r="O385" s="28">
        <f t="shared" si="24"/>
        <v>0</v>
      </c>
      <c r="P385" s="43">
        <v>0</v>
      </c>
      <c r="Q385" s="1">
        <v>0</v>
      </c>
      <c r="R385" s="1">
        <v>0</v>
      </c>
      <c r="S385" s="1">
        <v>0</v>
      </c>
    </row>
    <row r="386" spans="1:19" customFormat="1" hidden="1" x14ac:dyDescent="0.2">
      <c r="A386" s="1">
        <v>84620</v>
      </c>
      <c r="B386" s="2"/>
      <c r="C386" s="2"/>
      <c r="D386" s="93" t="s">
        <v>76</v>
      </c>
      <c r="E386" s="2" t="s">
        <v>790</v>
      </c>
      <c r="F386" s="15" t="s">
        <v>791</v>
      </c>
      <c r="G386" s="45">
        <f t="shared" ref="G386:G449" si="25">SUM(H386, J386)</f>
        <v>0</v>
      </c>
      <c r="H386" s="29">
        <v>0</v>
      </c>
      <c r="I386" s="30">
        <v>0</v>
      </c>
      <c r="J386" s="27">
        <f t="shared" ref="J386:J449" si="26">L386+N386</f>
        <v>0</v>
      </c>
      <c r="K386" s="28">
        <f t="shared" ref="K386:K449" si="27">MAX(P386:S386, M386)</f>
        <v>0</v>
      </c>
      <c r="L386" s="50">
        <v>0</v>
      </c>
      <c r="M386" s="1">
        <v>0</v>
      </c>
      <c r="N386" s="50">
        <v>0</v>
      </c>
      <c r="O386" s="28">
        <f t="shared" si="24"/>
        <v>0</v>
      </c>
      <c r="P386" s="43">
        <v>0</v>
      </c>
      <c r="Q386" s="1">
        <v>0</v>
      </c>
      <c r="R386" s="1">
        <v>0</v>
      </c>
      <c r="S386" s="1">
        <v>0</v>
      </c>
    </row>
    <row r="387" spans="1:19" customFormat="1" hidden="1" x14ac:dyDescent="0.2">
      <c r="A387" s="1">
        <v>84630</v>
      </c>
      <c r="B387" s="2"/>
      <c r="C387" s="2"/>
      <c r="D387" s="2" t="s">
        <v>0</v>
      </c>
      <c r="E387" s="2" t="s">
        <v>792</v>
      </c>
      <c r="F387" s="15" t="s">
        <v>793</v>
      </c>
      <c r="G387" s="45">
        <f t="shared" si="25"/>
        <v>0</v>
      </c>
      <c r="H387" s="29">
        <v>0</v>
      </c>
      <c r="I387" s="30">
        <v>0</v>
      </c>
      <c r="J387" s="27">
        <f t="shared" si="26"/>
        <v>0</v>
      </c>
      <c r="K387" s="28">
        <f t="shared" si="27"/>
        <v>0</v>
      </c>
      <c r="L387" s="50">
        <v>0</v>
      </c>
      <c r="M387" s="1">
        <v>0</v>
      </c>
      <c r="N387" s="50">
        <v>0</v>
      </c>
      <c r="O387" s="28">
        <f t="shared" si="24"/>
        <v>0</v>
      </c>
      <c r="P387" s="43">
        <v>0</v>
      </c>
      <c r="Q387" s="1">
        <v>0</v>
      </c>
      <c r="R387" s="1">
        <v>0</v>
      </c>
      <c r="S387" s="1">
        <v>0</v>
      </c>
    </row>
    <row r="388" spans="1:19" customFormat="1" hidden="1" x14ac:dyDescent="0.2">
      <c r="A388" s="1">
        <v>84640</v>
      </c>
      <c r="B388" s="2"/>
      <c r="C388" s="2"/>
      <c r="D388" s="2" t="s">
        <v>38</v>
      </c>
      <c r="E388" s="2" t="s">
        <v>794</v>
      </c>
      <c r="F388" s="15" t="s">
        <v>795</v>
      </c>
      <c r="G388" s="45">
        <f t="shared" si="25"/>
        <v>0</v>
      </c>
      <c r="H388" s="29">
        <v>0</v>
      </c>
      <c r="I388" s="30">
        <v>0</v>
      </c>
      <c r="J388" s="27">
        <f t="shared" si="26"/>
        <v>0</v>
      </c>
      <c r="K388" s="28">
        <f t="shared" si="27"/>
        <v>0</v>
      </c>
      <c r="L388" s="50">
        <v>0</v>
      </c>
      <c r="M388" s="1">
        <v>0</v>
      </c>
      <c r="N388" s="50">
        <v>0</v>
      </c>
      <c r="O388" s="28">
        <f t="shared" si="24"/>
        <v>0</v>
      </c>
      <c r="P388" s="43">
        <v>0</v>
      </c>
      <c r="Q388" s="1">
        <v>0</v>
      </c>
      <c r="R388" s="1">
        <v>0</v>
      </c>
      <c r="S388" s="1">
        <v>0</v>
      </c>
    </row>
    <row r="389" spans="1:19" customFormat="1" hidden="1" x14ac:dyDescent="0.2">
      <c r="A389" s="1">
        <v>84650</v>
      </c>
      <c r="B389" s="2"/>
      <c r="C389" s="2"/>
      <c r="D389" s="2" t="s">
        <v>38</v>
      </c>
      <c r="E389" s="2" t="s">
        <v>796</v>
      </c>
      <c r="F389" s="15" t="s">
        <v>797</v>
      </c>
      <c r="G389" s="45">
        <f t="shared" si="25"/>
        <v>0</v>
      </c>
      <c r="H389" s="29">
        <v>0</v>
      </c>
      <c r="I389" s="30">
        <v>0</v>
      </c>
      <c r="J389" s="27">
        <f t="shared" si="26"/>
        <v>0</v>
      </c>
      <c r="K389" s="28">
        <f t="shared" si="27"/>
        <v>0</v>
      </c>
      <c r="L389" s="50">
        <v>0</v>
      </c>
      <c r="M389" s="1">
        <v>0</v>
      </c>
      <c r="N389" s="50">
        <v>0</v>
      </c>
      <c r="O389" s="28">
        <f t="shared" si="24"/>
        <v>0</v>
      </c>
      <c r="P389" s="43">
        <v>0</v>
      </c>
      <c r="Q389" s="1">
        <v>0</v>
      </c>
      <c r="R389" s="1">
        <v>0</v>
      </c>
      <c r="S389" s="1">
        <v>0</v>
      </c>
    </row>
    <row r="390" spans="1:19" customFormat="1" hidden="1" x14ac:dyDescent="0.2">
      <c r="A390" s="1">
        <v>84670</v>
      </c>
      <c r="B390" s="2" t="s">
        <v>460</v>
      </c>
      <c r="C390" s="2" t="s">
        <v>460</v>
      </c>
      <c r="D390" s="93" t="s">
        <v>76</v>
      </c>
      <c r="E390" s="2" t="s">
        <v>798</v>
      </c>
      <c r="F390" s="15" t="s">
        <v>799</v>
      </c>
      <c r="G390" s="45">
        <f t="shared" si="25"/>
        <v>0</v>
      </c>
      <c r="H390" s="29">
        <v>0</v>
      </c>
      <c r="I390" s="30">
        <v>0</v>
      </c>
      <c r="J390" s="27">
        <f t="shared" si="26"/>
        <v>0</v>
      </c>
      <c r="K390" s="28">
        <f t="shared" si="27"/>
        <v>0</v>
      </c>
      <c r="L390" s="50">
        <v>0</v>
      </c>
      <c r="M390" s="1">
        <v>0</v>
      </c>
      <c r="N390" s="50">
        <v>0</v>
      </c>
      <c r="O390" s="28">
        <f t="shared" si="24"/>
        <v>0</v>
      </c>
      <c r="P390" s="43">
        <v>0</v>
      </c>
      <c r="Q390" s="1">
        <v>0</v>
      </c>
      <c r="R390" s="1">
        <v>0</v>
      </c>
      <c r="S390" s="1">
        <v>0</v>
      </c>
    </row>
    <row r="391" spans="1:19" customFormat="1" hidden="1" x14ac:dyDescent="0.2">
      <c r="A391" s="1">
        <v>84675</v>
      </c>
      <c r="B391" s="2"/>
      <c r="C391" s="2"/>
      <c r="D391" s="39" t="s">
        <v>76</v>
      </c>
      <c r="E391" s="2" t="s">
        <v>800</v>
      </c>
      <c r="F391" s="15" t="s">
        <v>801</v>
      </c>
      <c r="G391" s="45">
        <f t="shared" si="25"/>
        <v>0</v>
      </c>
      <c r="H391" s="29">
        <v>0</v>
      </c>
      <c r="I391" s="30">
        <v>0</v>
      </c>
      <c r="J391" s="27">
        <f t="shared" si="26"/>
        <v>0</v>
      </c>
      <c r="K391" s="28">
        <f t="shared" si="27"/>
        <v>0</v>
      </c>
      <c r="L391" s="50">
        <v>0</v>
      </c>
      <c r="M391" s="1">
        <v>0</v>
      </c>
      <c r="N391" s="50">
        <v>0</v>
      </c>
      <c r="O391" s="28">
        <f t="shared" si="24"/>
        <v>0</v>
      </c>
      <c r="P391" s="43">
        <v>0</v>
      </c>
      <c r="Q391" s="1">
        <v>0</v>
      </c>
      <c r="R391" s="1">
        <v>0</v>
      </c>
      <c r="S391" s="1">
        <v>0</v>
      </c>
    </row>
    <row r="392" spans="1:19" customFormat="1" hidden="1" x14ac:dyDescent="0.2">
      <c r="A392" s="1">
        <v>84680</v>
      </c>
      <c r="B392" s="2"/>
      <c r="C392" s="2"/>
      <c r="D392" s="93" t="s">
        <v>96</v>
      </c>
      <c r="E392" s="2" t="s">
        <v>802</v>
      </c>
      <c r="F392" s="15" t="s">
        <v>803</v>
      </c>
      <c r="G392" s="45">
        <f t="shared" si="25"/>
        <v>0</v>
      </c>
      <c r="H392" s="29">
        <v>0</v>
      </c>
      <c r="I392" s="30">
        <v>0</v>
      </c>
      <c r="J392" s="27">
        <f t="shared" si="26"/>
        <v>0</v>
      </c>
      <c r="K392" s="28">
        <f t="shared" si="27"/>
        <v>0</v>
      </c>
      <c r="L392" s="50">
        <v>0</v>
      </c>
      <c r="M392" s="1">
        <v>0</v>
      </c>
      <c r="N392" s="50">
        <v>0</v>
      </c>
      <c r="O392" s="28">
        <f t="shared" si="24"/>
        <v>0</v>
      </c>
      <c r="P392" s="43">
        <v>0</v>
      </c>
      <c r="Q392" s="1">
        <v>0</v>
      </c>
      <c r="R392" s="1">
        <v>0</v>
      </c>
      <c r="S392" s="1">
        <v>0</v>
      </c>
    </row>
    <row r="393" spans="1:19" customFormat="1" hidden="1" x14ac:dyDescent="0.2">
      <c r="A393" s="1">
        <v>84700</v>
      </c>
      <c r="B393" s="2"/>
      <c r="C393" s="2"/>
      <c r="D393" s="2" t="s">
        <v>804</v>
      </c>
      <c r="E393" s="2" t="s">
        <v>805</v>
      </c>
      <c r="F393" s="15" t="s">
        <v>806</v>
      </c>
      <c r="G393" s="45">
        <f t="shared" si="25"/>
        <v>0</v>
      </c>
      <c r="H393" s="29">
        <v>0</v>
      </c>
      <c r="I393" s="30">
        <v>0</v>
      </c>
      <c r="J393" s="27">
        <f t="shared" si="26"/>
        <v>0</v>
      </c>
      <c r="K393" s="28">
        <f t="shared" si="27"/>
        <v>0</v>
      </c>
      <c r="L393" s="50">
        <v>0</v>
      </c>
      <c r="M393" s="1">
        <v>0</v>
      </c>
      <c r="N393" s="50">
        <v>0</v>
      </c>
      <c r="O393" s="28">
        <f t="shared" si="24"/>
        <v>0</v>
      </c>
      <c r="P393" s="43">
        <v>0</v>
      </c>
      <c r="Q393" s="1">
        <v>0</v>
      </c>
      <c r="R393" s="1">
        <v>0</v>
      </c>
      <c r="S393" s="1">
        <v>0</v>
      </c>
    </row>
    <row r="394" spans="1:19" hidden="1" x14ac:dyDescent="0.2">
      <c r="A394" s="1">
        <v>84710</v>
      </c>
      <c r="B394" s="2"/>
      <c r="C394" s="2"/>
      <c r="D394" s="93" t="s">
        <v>91</v>
      </c>
      <c r="E394" s="2" t="s">
        <v>807</v>
      </c>
      <c r="F394" s="15" t="s">
        <v>808</v>
      </c>
      <c r="G394" s="45">
        <f t="shared" si="25"/>
        <v>0</v>
      </c>
      <c r="H394" s="29">
        <v>0</v>
      </c>
      <c r="I394" s="30">
        <v>0</v>
      </c>
      <c r="J394" s="27">
        <f t="shared" si="26"/>
        <v>0</v>
      </c>
      <c r="K394" s="28">
        <f t="shared" si="27"/>
        <v>0</v>
      </c>
      <c r="L394" s="50">
        <v>0</v>
      </c>
      <c r="M394" s="1">
        <v>0</v>
      </c>
      <c r="N394" s="50">
        <v>0</v>
      </c>
      <c r="O394" s="28">
        <f t="shared" si="24"/>
        <v>0</v>
      </c>
      <c r="P394" s="43">
        <v>0</v>
      </c>
      <c r="Q394" s="1">
        <v>0</v>
      </c>
      <c r="R394" s="1">
        <v>0</v>
      </c>
      <c r="S394" s="1">
        <v>0</v>
      </c>
    </row>
    <row r="395" spans="1:19" customFormat="1" hidden="1" x14ac:dyDescent="0.2">
      <c r="A395" s="1">
        <v>84750</v>
      </c>
      <c r="B395" s="2"/>
      <c r="C395" s="2"/>
      <c r="D395" s="2" t="s">
        <v>38</v>
      </c>
      <c r="E395" s="2" t="s">
        <v>809</v>
      </c>
      <c r="F395" s="15" t="s">
        <v>810</v>
      </c>
      <c r="G395" s="45">
        <f t="shared" si="25"/>
        <v>0</v>
      </c>
      <c r="H395" s="29">
        <v>0</v>
      </c>
      <c r="I395" s="30">
        <v>0</v>
      </c>
      <c r="J395" s="27">
        <f t="shared" si="26"/>
        <v>0</v>
      </c>
      <c r="K395" s="28">
        <f t="shared" si="27"/>
        <v>0</v>
      </c>
      <c r="L395" s="50">
        <v>0</v>
      </c>
      <c r="M395" s="1">
        <v>0</v>
      </c>
      <c r="N395" s="50">
        <v>0</v>
      </c>
      <c r="O395" s="28">
        <f t="shared" si="24"/>
        <v>0</v>
      </c>
      <c r="P395" s="43">
        <v>0</v>
      </c>
      <c r="Q395" s="1">
        <v>0</v>
      </c>
      <c r="R395" s="1">
        <v>0</v>
      </c>
      <c r="S395" s="1">
        <v>0</v>
      </c>
    </row>
    <row r="396" spans="1:19" customFormat="1" x14ac:dyDescent="0.2">
      <c r="A396" s="1">
        <v>84760</v>
      </c>
      <c r="B396" s="2"/>
      <c r="C396" s="2"/>
      <c r="D396" s="2" t="s">
        <v>0</v>
      </c>
      <c r="E396" s="2" t="s">
        <v>811</v>
      </c>
      <c r="F396" s="15" t="s">
        <v>812</v>
      </c>
      <c r="G396" s="45">
        <f t="shared" si="25"/>
        <v>2</v>
      </c>
      <c r="H396" s="29">
        <v>0</v>
      </c>
      <c r="I396" s="30">
        <v>0</v>
      </c>
      <c r="J396" s="27">
        <f t="shared" si="26"/>
        <v>2</v>
      </c>
      <c r="K396" s="28">
        <f t="shared" si="27"/>
        <v>3</v>
      </c>
      <c r="L396" s="50">
        <v>0</v>
      </c>
      <c r="M396" s="1">
        <v>0</v>
      </c>
      <c r="N396" s="50">
        <v>2</v>
      </c>
      <c r="O396" s="28">
        <f t="shared" si="24"/>
        <v>3</v>
      </c>
      <c r="P396" s="43">
        <v>0</v>
      </c>
      <c r="Q396" s="1">
        <v>0</v>
      </c>
      <c r="R396" s="1">
        <v>3</v>
      </c>
      <c r="S396" s="1">
        <v>0</v>
      </c>
    </row>
    <row r="397" spans="1:19" customFormat="1" x14ac:dyDescent="0.2">
      <c r="A397" s="1">
        <v>84770</v>
      </c>
      <c r="B397" s="2"/>
      <c r="C397" s="2"/>
      <c r="D397" s="2" t="s">
        <v>38</v>
      </c>
      <c r="E397" s="2" t="s">
        <v>813</v>
      </c>
      <c r="F397" s="15" t="s">
        <v>814</v>
      </c>
      <c r="G397" s="45">
        <f t="shared" si="25"/>
        <v>2</v>
      </c>
      <c r="H397" s="29">
        <v>0</v>
      </c>
      <c r="I397" s="30">
        <v>0</v>
      </c>
      <c r="J397" s="27">
        <f t="shared" si="26"/>
        <v>2</v>
      </c>
      <c r="K397" s="28">
        <f t="shared" si="27"/>
        <v>3</v>
      </c>
      <c r="L397" s="50">
        <v>0</v>
      </c>
      <c r="M397" s="1">
        <v>0</v>
      </c>
      <c r="N397" s="50">
        <v>2</v>
      </c>
      <c r="O397" s="28">
        <f t="shared" si="24"/>
        <v>3</v>
      </c>
      <c r="P397" s="43">
        <v>1</v>
      </c>
      <c r="Q397" s="1">
        <v>0</v>
      </c>
      <c r="R397" s="1">
        <v>3</v>
      </c>
      <c r="S397" s="1">
        <v>0</v>
      </c>
    </row>
    <row r="398" spans="1:19" customFormat="1" hidden="1" x14ac:dyDescent="0.2">
      <c r="A398" s="1">
        <v>84780</v>
      </c>
      <c r="B398" s="2"/>
      <c r="C398" s="2"/>
      <c r="D398" s="93" t="s">
        <v>91</v>
      </c>
      <c r="E398" s="2" t="s">
        <v>815</v>
      </c>
      <c r="F398" s="15" t="s">
        <v>816</v>
      </c>
      <c r="G398" s="45">
        <f t="shared" si="25"/>
        <v>0</v>
      </c>
      <c r="H398" s="29">
        <v>0</v>
      </c>
      <c r="I398" s="30">
        <v>0</v>
      </c>
      <c r="J398" s="27">
        <f t="shared" si="26"/>
        <v>0</v>
      </c>
      <c r="K398" s="28">
        <f t="shared" si="27"/>
        <v>0</v>
      </c>
      <c r="L398" s="50">
        <v>0</v>
      </c>
      <c r="M398" s="1">
        <v>0</v>
      </c>
      <c r="N398" s="50">
        <v>0</v>
      </c>
      <c r="O398" s="28">
        <f t="shared" si="24"/>
        <v>0</v>
      </c>
      <c r="P398" s="43">
        <v>0</v>
      </c>
      <c r="Q398" s="1">
        <v>0</v>
      </c>
      <c r="R398" s="1">
        <v>0</v>
      </c>
      <c r="S398" s="1">
        <v>0</v>
      </c>
    </row>
    <row r="399" spans="1:19" customFormat="1" hidden="1" x14ac:dyDescent="0.2">
      <c r="A399" s="1">
        <v>84790</v>
      </c>
      <c r="B399" s="2"/>
      <c r="C399" s="2"/>
      <c r="D399" s="2" t="s">
        <v>38</v>
      </c>
      <c r="E399" s="2" t="s">
        <v>817</v>
      </c>
      <c r="F399" s="15" t="s">
        <v>818</v>
      </c>
      <c r="G399" s="45">
        <f t="shared" si="25"/>
        <v>0</v>
      </c>
      <c r="H399" s="29">
        <v>0</v>
      </c>
      <c r="I399" s="30">
        <v>0</v>
      </c>
      <c r="J399" s="27">
        <f t="shared" si="26"/>
        <v>0</v>
      </c>
      <c r="K399" s="28">
        <f t="shared" si="27"/>
        <v>0</v>
      </c>
      <c r="L399" s="50">
        <v>0</v>
      </c>
      <c r="M399" s="1">
        <v>0</v>
      </c>
      <c r="N399" s="50">
        <v>0</v>
      </c>
      <c r="O399" s="28">
        <f t="shared" si="24"/>
        <v>0</v>
      </c>
      <c r="P399" s="43">
        <v>0</v>
      </c>
      <c r="Q399" s="1">
        <v>0</v>
      </c>
      <c r="R399" s="1">
        <v>0</v>
      </c>
      <c r="S399" s="1">
        <v>0</v>
      </c>
    </row>
    <row r="400" spans="1:19" customFormat="1" x14ac:dyDescent="0.2">
      <c r="A400" s="1">
        <v>84810</v>
      </c>
      <c r="B400" s="2"/>
      <c r="C400" s="2"/>
      <c r="D400" s="2" t="s">
        <v>38</v>
      </c>
      <c r="E400" s="2" t="s">
        <v>819</v>
      </c>
      <c r="F400" s="15" t="s">
        <v>820</v>
      </c>
      <c r="G400" s="45">
        <f t="shared" si="25"/>
        <v>1</v>
      </c>
      <c r="H400" s="29">
        <v>1</v>
      </c>
      <c r="I400" s="30">
        <v>1</v>
      </c>
      <c r="J400" s="27">
        <f t="shared" si="26"/>
        <v>0</v>
      </c>
      <c r="K400" s="28">
        <f t="shared" si="27"/>
        <v>0</v>
      </c>
      <c r="L400" s="50">
        <v>0</v>
      </c>
      <c r="M400" s="1">
        <v>0</v>
      </c>
      <c r="N400" s="50">
        <v>0</v>
      </c>
      <c r="O400" s="28">
        <f t="shared" si="24"/>
        <v>0</v>
      </c>
      <c r="P400" s="43">
        <v>0</v>
      </c>
      <c r="Q400" s="1">
        <v>0</v>
      </c>
      <c r="R400" s="1">
        <v>0</v>
      </c>
      <c r="S400" s="1">
        <v>0</v>
      </c>
    </row>
    <row r="401" spans="1:19" customFormat="1" hidden="1" x14ac:dyDescent="0.2">
      <c r="A401" s="1">
        <v>84820</v>
      </c>
      <c r="B401" s="2"/>
      <c r="C401" s="2"/>
      <c r="D401" s="2" t="s">
        <v>38</v>
      </c>
      <c r="E401" s="2" t="s">
        <v>821</v>
      </c>
      <c r="F401" s="15" t="s">
        <v>822</v>
      </c>
      <c r="G401" s="45">
        <f t="shared" si="25"/>
        <v>0</v>
      </c>
      <c r="H401" s="29">
        <v>0</v>
      </c>
      <c r="I401" s="30">
        <v>0</v>
      </c>
      <c r="J401" s="27">
        <f t="shared" si="26"/>
        <v>0</v>
      </c>
      <c r="K401" s="28">
        <f t="shared" si="27"/>
        <v>0</v>
      </c>
      <c r="L401" s="50">
        <v>0</v>
      </c>
      <c r="M401" s="1">
        <v>0</v>
      </c>
      <c r="N401" s="50">
        <v>0</v>
      </c>
      <c r="O401" s="28">
        <f t="shared" si="24"/>
        <v>0</v>
      </c>
      <c r="P401" s="43">
        <v>0</v>
      </c>
      <c r="Q401" s="1">
        <v>0</v>
      </c>
      <c r="R401" s="1">
        <v>0</v>
      </c>
      <c r="S401" s="1">
        <v>0</v>
      </c>
    </row>
    <row r="402" spans="1:19" customFormat="1" hidden="1" x14ac:dyDescent="0.2">
      <c r="A402" s="1">
        <v>84830</v>
      </c>
      <c r="B402" s="2"/>
      <c r="C402" s="2"/>
      <c r="D402" s="2" t="s">
        <v>38</v>
      </c>
      <c r="E402" s="2" t="s">
        <v>823</v>
      </c>
      <c r="F402" s="15" t="s">
        <v>824</v>
      </c>
      <c r="G402" s="45">
        <f t="shared" si="25"/>
        <v>0</v>
      </c>
      <c r="H402" s="29">
        <v>0</v>
      </c>
      <c r="I402" s="30">
        <v>0</v>
      </c>
      <c r="J402" s="27">
        <f t="shared" si="26"/>
        <v>0</v>
      </c>
      <c r="K402" s="28">
        <f t="shared" si="27"/>
        <v>0</v>
      </c>
      <c r="L402" s="50">
        <v>0</v>
      </c>
      <c r="M402" s="1">
        <v>0</v>
      </c>
      <c r="N402" s="50">
        <v>0</v>
      </c>
      <c r="O402" s="28">
        <f t="shared" si="24"/>
        <v>0</v>
      </c>
      <c r="P402" s="43">
        <v>0</v>
      </c>
      <c r="Q402" s="1">
        <v>0</v>
      </c>
      <c r="R402" s="1">
        <v>0</v>
      </c>
      <c r="S402" s="1">
        <v>0</v>
      </c>
    </row>
    <row r="403" spans="1:19" customFormat="1" hidden="1" x14ac:dyDescent="0.2">
      <c r="A403" s="1">
        <v>84840</v>
      </c>
      <c r="B403" s="2"/>
      <c r="C403" s="2"/>
      <c r="D403" s="2" t="s">
        <v>38</v>
      </c>
      <c r="E403" s="2" t="s">
        <v>825</v>
      </c>
      <c r="F403" s="15" t="s">
        <v>826</v>
      </c>
      <c r="G403" s="45">
        <f t="shared" si="25"/>
        <v>0</v>
      </c>
      <c r="H403" s="29">
        <v>0</v>
      </c>
      <c r="I403" s="30">
        <v>0</v>
      </c>
      <c r="J403" s="27">
        <f t="shared" si="26"/>
        <v>0</v>
      </c>
      <c r="K403" s="28">
        <f t="shared" si="27"/>
        <v>0</v>
      </c>
      <c r="L403" s="50">
        <v>0</v>
      </c>
      <c r="M403" s="1">
        <v>0</v>
      </c>
      <c r="N403" s="50">
        <v>0</v>
      </c>
      <c r="O403" s="28">
        <f t="shared" si="24"/>
        <v>0</v>
      </c>
      <c r="P403" s="43">
        <v>0</v>
      </c>
      <c r="Q403" s="1">
        <v>0</v>
      </c>
      <c r="R403" s="1">
        <v>0</v>
      </c>
      <c r="S403" s="1">
        <v>0</v>
      </c>
    </row>
    <row r="404" spans="1:19" customFormat="1" hidden="1" x14ac:dyDescent="0.2">
      <c r="A404" s="1">
        <v>84850</v>
      </c>
      <c r="B404" s="2"/>
      <c r="C404" s="2"/>
      <c r="D404" s="93" t="s">
        <v>76</v>
      </c>
      <c r="E404" s="2" t="s">
        <v>827</v>
      </c>
      <c r="F404" s="15" t="s">
        <v>828</v>
      </c>
      <c r="G404" s="45">
        <f t="shared" si="25"/>
        <v>0</v>
      </c>
      <c r="H404" s="29">
        <v>0</v>
      </c>
      <c r="I404" s="30">
        <v>0</v>
      </c>
      <c r="J404" s="27">
        <f t="shared" si="26"/>
        <v>0</v>
      </c>
      <c r="K404" s="28">
        <f t="shared" si="27"/>
        <v>0</v>
      </c>
      <c r="L404" s="50">
        <v>0</v>
      </c>
      <c r="M404" s="1">
        <v>0</v>
      </c>
      <c r="N404" s="50">
        <v>0</v>
      </c>
      <c r="O404" s="28">
        <f t="shared" si="24"/>
        <v>0</v>
      </c>
      <c r="P404" s="43">
        <v>0</v>
      </c>
      <c r="Q404" s="1">
        <v>0</v>
      </c>
      <c r="R404" s="1">
        <v>0</v>
      </c>
      <c r="S404" s="1">
        <v>0</v>
      </c>
    </row>
    <row r="405" spans="1:19" customFormat="1" hidden="1" x14ac:dyDescent="0.2">
      <c r="A405" s="1">
        <v>84860</v>
      </c>
      <c r="B405" s="2"/>
      <c r="C405" s="2"/>
      <c r="D405" s="93" t="s">
        <v>208</v>
      </c>
      <c r="E405" s="2" t="s">
        <v>829</v>
      </c>
      <c r="F405" s="15" t="s">
        <v>830</v>
      </c>
      <c r="G405" s="45">
        <f t="shared" si="25"/>
        <v>0</v>
      </c>
      <c r="H405" s="29">
        <v>0</v>
      </c>
      <c r="I405" s="30">
        <v>0</v>
      </c>
      <c r="J405" s="27">
        <f t="shared" si="26"/>
        <v>0</v>
      </c>
      <c r="K405" s="28">
        <f t="shared" si="27"/>
        <v>0</v>
      </c>
      <c r="L405" s="50">
        <v>0</v>
      </c>
      <c r="M405" s="1">
        <v>0</v>
      </c>
      <c r="N405" s="50">
        <v>0</v>
      </c>
      <c r="O405" s="28">
        <f t="shared" si="24"/>
        <v>0</v>
      </c>
      <c r="P405" s="43">
        <v>0</v>
      </c>
      <c r="Q405" s="1">
        <v>0</v>
      </c>
      <c r="R405" s="1">
        <v>0</v>
      </c>
      <c r="S405" s="1">
        <v>0</v>
      </c>
    </row>
    <row r="406" spans="1:19" customFormat="1" hidden="1" x14ac:dyDescent="0.2">
      <c r="A406" s="1">
        <v>84875</v>
      </c>
      <c r="B406" s="2" t="s">
        <v>45</v>
      </c>
      <c r="C406" s="2" t="s">
        <v>45</v>
      </c>
      <c r="D406" s="2"/>
      <c r="E406" s="2" t="s">
        <v>831</v>
      </c>
      <c r="F406" s="15"/>
      <c r="G406" s="45">
        <f t="shared" si="25"/>
        <v>0</v>
      </c>
      <c r="H406" s="29">
        <v>0</v>
      </c>
      <c r="I406" s="30">
        <v>0</v>
      </c>
      <c r="J406" s="27">
        <f t="shared" si="26"/>
        <v>0</v>
      </c>
      <c r="K406" s="28">
        <f t="shared" si="27"/>
        <v>0</v>
      </c>
      <c r="L406" s="50">
        <v>0</v>
      </c>
      <c r="M406" s="1">
        <v>0</v>
      </c>
      <c r="N406" s="50">
        <v>0</v>
      </c>
      <c r="O406" s="28">
        <f t="shared" si="24"/>
        <v>0</v>
      </c>
      <c r="P406" s="43">
        <v>0</v>
      </c>
      <c r="Q406" s="1">
        <v>0</v>
      </c>
      <c r="R406" s="1">
        <v>0</v>
      </c>
      <c r="S406" s="1">
        <v>0</v>
      </c>
    </row>
    <row r="407" spans="1:19" customFormat="1" hidden="1" x14ac:dyDescent="0.2">
      <c r="A407" s="1">
        <v>84900</v>
      </c>
      <c r="B407" s="2"/>
      <c r="C407" s="2"/>
      <c r="D407" s="93" t="s">
        <v>96</v>
      </c>
      <c r="E407" s="2" t="s">
        <v>832</v>
      </c>
      <c r="F407" s="15" t="s">
        <v>833</v>
      </c>
      <c r="G407" s="45">
        <f t="shared" si="25"/>
        <v>0</v>
      </c>
      <c r="H407" s="29">
        <v>0</v>
      </c>
      <c r="I407" s="30">
        <v>0</v>
      </c>
      <c r="J407" s="27">
        <f t="shared" si="26"/>
        <v>0</v>
      </c>
      <c r="K407" s="28">
        <f t="shared" si="27"/>
        <v>0</v>
      </c>
      <c r="L407" s="50">
        <v>0</v>
      </c>
      <c r="M407" s="1">
        <v>0</v>
      </c>
      <c r="N407" s="50">
        <v>0</v>
      </c>
      <c r="O407" s="28">
        <f t="shared" si="24"/>
        <v>0</v>
      </c>
      <c r="P407" s="43">
        <v>0</v>
      </c>
      <c r="Q407" s="1">
        <v>0</v>
      </c>
      <c r="R407" s="1">
        <v>0</v>
      </c>
      <c r="S407" s="1">
        <v>0</v>
      </c>
    </row>
    <row r="408" spans="1:19" customFormat="1" x14ac:dyDescent="0.2">
      <c r="A408" s="1">
        <v>84910</v>
      </c>
      <c r="B408" s="2"/>
      <c r="C408" s="2"/>
      <c r="D408" s="2" t="s">
        <v>38</v>
      </c>
      <c r="E408" s="2" t="s">
        <v>834</v>
      </c>
      <c r="F408" s="15" t="s">
        <v>835</v>
      </c>
      <c r="G408" s="45">
        <f t="shared" si="25"/>
        <v>1</v>
      </c>
      <c r="H408" s="29">
        <v>1</v>
      </c>
      <c r="I408" s="30">
        <v>1</v>
      </c>
      <c r="J408" s="27">
        <f t="shared" si="26"/>
        <v>0</v>
      </c>
      <c r="K408" s="28">
        <f t="shared" si="27"/>
        <v>0</v>
      </c>
      <c r="L408" s="50">
        <v>0</v>
      </c>
      <c r="M408" s="1">
        <v>0</v>
      </c>
      <c r="N408" s="50">
        <v>0</v>
      </c>
      <c r="O408" s="28">
        <f t="shared" si="24"/>
        <v>0</v>
      </c>
      <c r="P408" s="43">
        <v>0</v>
      </c>
      <c r="Q408" s="1">
        <v>0</v>
      </c>
      <c r="R408" s="1">
        <v>0</v>
      </c>
      <c r="S408" s="1">
        <v>0</v>
      </c>
    </row>
    <row r="409" spans="1:19" customFormat="1" hidden="1" x14ac:dyDescent="0.2">
      <c r="A409" s="1">
        <v>84930</v>
      </c>
      <c r="B409" s="2"/>
      <c r="C409" s="2"/>
      <c r="D409" s="93" t="s">
        <v>76</v>
      </c>
      <c r="E409" s="2" t="s">
        <v>836</v>
      </c>
      <c r="F409" s="15" t="s">
        <v>837</v>
      </c>
      <c r="G409" s="45">
        <f t="shared" si="25"/>
        <v>0</v>
      </c>
      <c r="H409" s="29">
        <v>0</v>
      </c>
      <c r="I409" s="30">
        <v>0</v>
      </c>
      <c r="J409" s="27">
        <f t="shared" si="26"/>
        <v>0</v>
      </c>
      <c r="K409" s="28">
        <f t="shared" si="27"/>
        <v>0</v>
      </c>
      <c r="L409" s="50">
        <v>0</v>
      </c>
      <c r="M409" s="1">
        <v>0</v>
      </c>
      <c r="N409" s="50">
        <v>0</v>
      </c>
      <c r="O409" s="28">
        <f t="shared" si="24"/>
        <v>0</v>
      </c>
      <c r="P409" s="43">
        <v>0</v>
      </c>
      <c r="Q409" s="1">
        <v>0</v>
      </c>
      <c r="R409" s="1">
        <v>0</v>
      </c>
      <c r="S409" s="1">
        <v>0</v>
      </c>
    </row>
    <row r="410" spans="1:19" customFormat="1" x14ac:dyDescent="0.2">
      <c r="A410" s="1">
        <v>84940</v>
      </c>
      <c r="B410" s="2"/>
      <c r="C410" s="2"/>
      <c r="D410" s="2" t="s">
        <v>38</v>
      </c>
      <c r="E410" s="2" t="s">
        <v>838</v>
      </c>
      <c r="F410" s="15" t="s">
        <v>839</v>
      </c>
      <c r="G410" s="45">
        <f t="shared" si="25"/>
        <v>2</v>
      </c>
      <c r="H410" s="29">
        <v>0</v>
      </c>
      <c r="I410" s="30">
        <v>0</v>
      </c>
      <c r="J410" s="27">
        <f t="shared" si="26"/>
        <v>2</v>
      </c>
      <c r="K410" s="28">
        <f t="shared" si="27"/>
        <v>1</v>
      </c>
      <c r="L410" s="50">
        <v>0</v>
      </c>
      <c r="M410" s="1">
        <v>0</v>
      </c>
      <c r="N410" s="50">
        <v>2</v>
      </c>
      <c r="O410" s="28">
        <f t="shared" si="24"/>
        <v>1</v>
      </c>
      <c r="P410" s="43">
        <v>1</v>
      </c>
      <c r="Q410" s="1">
        <v>0</v>
      </c>
      <c r="R410" s="1">
        <v>0</v>
      </c>
      <c r="S410" s="1">
        <v>0</v>
      </c>
    </row>
    <row r="411" spans="1:19" customFormat="1" hidden="1" x14ac:dyDescent="0.2">
      <c r="A411" s="1">
        <v>84950</v>
      </c>
      <c r="B411" s="2"/>
      <c r="C411" s="2"/>
      <c r="D411" s="93" t="s">
        <v>96</v>
      </c>
      <c r="E411" s="2" t="s">
        <v>840</v>
      </c>
      <c r="F411" s="15" t="s">
        <v>841</v>
      </c>
      <c r="G411" s="45">
        <f t="shared" si="25"/>
        <v>0</v>
      </c>
      <c r="H411" s="29">
        <v>0</v>
      </c>
      <c r="I411" s="30">
        <v>0</v>
      </c>
      <c r="J411" s="27">
        <f t="shared" si="26"/>
        <v>0</v>
      </c>
      <c r="K411" s="28">
        <f t="shared" si="27"/>
        <v>0</v>
      </c>
      <c r="L411" s="50">
        <v>0</v>
      </c>
      <c r="M411" s="1">
        <v>0</v>
      </c>
      <c r="N411" s="50">
        <v>0</v>
      </c>
      <c r="O411" s="28">
        <f t="shared" si="24"/>
        <v>0</v>
      </c>
      <c r="P411" s="43">
        <v>0</v>
      </c>
      <c r="Q411" s="1">
        <v>0</v>
      </c>
      <c r="R411" s="1">
        <v>0</v>
      </c>
      <c r="S411" s="1">
        <v>0</v>
      </c>
    </row>
    <row r="412" spans="1:19" customFormat="1" hidden="1" x14ac:dyDescent="0.2">
      <c r="A412" s="1">
        <v>85020</v>
      </c>
      <c r="B412" s="2"/>
      <c r="C412" s="2"/>
      <c r="D412" s="2" t="s">
        <v>38</v>
      </c>
      <c r="E412" s="2" t="s">
        <v>842</v>
      </c>
      <c r="F412" s="15" t="s">
        <v>843</v>
      </c>
      <c r="G412" s="45">
        <f t="shared" si="25"/>
        <v>0</v>
      </c>
      <c r="H412" s="29">
        <v>0</v>
      </c>
      <c r="I412" s="30">
        <v>0</v>
      </c>
      <c r="J412" s="27">
        <f t="shared" si="26"/>
        <v>0</v>
      </c>
      <c r="K412" s="28">
        <f t="shared" si="27"/>
        <v>0</v>
      </c>
      <c r="L412" s="50">
        <v>0</v>
      </c>
      <c r="M412" s="1">
        <v>0</v>
      </c>
      <c r="N412" s="50">
        <v>0</v>
      </c>
      <c r="O412" s="28">
        <f t="shared" si="24"/>
        <v>0</v>
      </c>
      <c r="P412" s="43">
        <v>0</v>
      </c>
      <c r="Q412" s="1">
        <v>0</v>
      </c>
      <c r="R412" s="1">
        <v>0</v>
      </c>
      <c r="S412" s="1">
        <v>0</v>
      </c>
    </row>
    <row r="413" spans="1:19" customFormat="1" x14ac:dyDescent="0.2">
      <c r="A413" s="1">
        <v>85070</v>
      </c>
      <c r="B413" s="2"/>
      <c r="C413" s="2"/>
      <c r="D413" s="2" t="s">
        <v>0</v>
      </c>
      <c r="E413" s="2" t="s">
        <v>844</v>
      </c>
      <c r="F413" s="15" t="s">
        <v>845</v>
      </c>
      <c r="G413" s="45">
        <f t="shared" si="25"/>
        <v>1</v>
      </c>
      <c r="H413" s="29">
        <v>0</v>
      </c>
      <c r="I413" s="30">
        <v>0</v>
      </c>
      <c r="J413" s="27">
        <f t="shared" si="26"/>
        <v>1</v>
      </c>
      <c r="K413" s="28">
        <f t="shared" si="27"/>
        <v>1</v>
      </c>
      <c r="L413" s="50">
        <v>1</v>
      </c>
      <c r="M413" s="1">
        <v>1</v>
      </c>
      <c r="N413" s="50">
        <v>0</v>
      </c>
      <c r="O413" s="28">
        <f t="shared" si="24"/>
        <v>0</v>
      </c>
      <c r="P413" s="43">
        <v>0</v>
      </c>
      <c r="Q413" s="1">
        <v>0</v>
      </c>
      <c r="R413" s="1">
        <v>0</v>
      </c>
      <c r="S413" s="1">
        <v>0</v>
      </c>
    </row>
    <row r="414" spans="1:19" customFormat="1" hidden="1" x14ac:dyDescent="0.2">
      <c r="A414" s="1">
        <v>85080</v>
      </c>
      <c r="B414" s="2"/>
      <c r="C414" s="2"/>
      <c r="D414" s="2" t="s">
        <v>0</v>
      </c>
      <c r="E414" s="2" t="s">
        <v>846</v>
      </c>
      <c r="F414" s="15" t="s">
        <v>847</v>
      </c>
      <c r="G414" s="45">
        <f t="shared" si="25"/>
        <v>0</v>
      </c>
      <c r="H414" s="29">
        <v>0</v>
      </c>
      <c r="I414" s="30">
        <v>0</v>
      </c>
      <c r="J414" s="27">
        <f t="shared" si="26"/>
        <v>0</v>
      </c>
      <c r="K414" s="28">
        <f t="shared" si="27"/>
        <v>0</v>
      </c>
      <c r="L414" s="50">
        <v>0</v>
      </c>
      <c r="M414" s="1">
        <v>0</v>
      </c>
      <c r="N414" s="50">
        <v>0</v>
      </c>
      <c r="O414" s="28">
        <f t="shared" si="24"/>
        <v>0</v>
      </c>
      <c r="P414" s="43">
        <v>0</v>
      </c>
      <c r="Q414" s="1">
        <v>0</v>
      </c>
      <c r="R414" s="1">
        <v>0</v>
      </c>
      <c r="S414" s="1">
        <v>0</v>
      </c>
    </row>
    <row r="415" spans="1:19" customFormat="1" x14ac:dyDescent="0.2">
      <c r="A415" s="1">
        <v>85090</v>
      </c>
      <c r="B415" s="2"/>
      <c r="C415" s="2"/>
      <c r="D415" s="2" t="s">
        <v>38</v>
      </c>
      <c r="E415" s="2" t="s">
        <v>848</v>
      </c>
      <c r="F415" s="15" t="s">
        <v>849</v>
      </c>
      <c r="G415" s="45">
        <f t="shared" si="25"/>
        <v>14</v>
      </c>
      <c r="H415" s="29">
        <v>9</v>
      </c>
      <c r="I415" s="30">
        <v>1</v>
      </c>
      <c r="J415" s="27">
        <f t="shared" si="26"/>
        <v>5</v>
      </c>
      <c r="K415" s="28">
        <f t="shared" si="27"/>
        <v>4</v>
      </c>
      <c r="L415" s="50">
        <v>0</v>
      </c>
      <c r="M415" s="1">
        <v>0</v>
      </c>
      <c r="N415" s="50">
        <v>5</v>
      </c>
      <c r="O415" s="28">
        <f t="shared" si="24"/>
        <v>4</v>
      </c>
      <c r="P415" s="43">
        <v>0</v>
      </c>
      <c r="Q415" s="1">
        <v>2</v>
      </c>
      <c r="R415" s="1">
        <v>4</v>
      </c>
      <c r="S415" s="1">
        <v>2</v>
      </c>
    </row>
    <row r="416" spans="1:19" customFormat="1" hidden="1" x14ac:dyDescent="0.2">
      <c r="A416" s="1">
        <v>85130</v>
      </c>
      <c r="B416" s="2"/>
      <c r="C416" s="2"/>
      <c r="D416" s="93" t="s">
        <v>208</v>
      </c>
      <c r="E416" s="2" t="s">
        <v>850</v>
      </c>
      <c r="F416" s="15" t="s">
        <v>851</v>
      </c>
      <c r="G416" s="45">
        <f t="shared" si="25"/>
        <v>0</v>
      </c>
      <c r="H416" s="29">
        <v>0</v>
      </c>
      <c r="I416" s="30">
        <v>0</v>
      </c>
      <c r="J416" s="27">
        <f t="shared" si="26"/>
        <v>0</v>
      </c>
      <c r="K416" s="28">
        <f t="shared" si="27"/>
        <v>0</v>
      </c>
      <c r="L416" s="50">
        <v>0</v>
      </c>
      <c r="M416" s="1">
        <v>0</v>
      </c>
      <c r="N416" s="50">
        <v>0</v>
      </c>
      <c r="O416" s="28">
        <f t="shared" si="24"/>
        <v>0</v>
      </c>
      <c r="P416" s="43">
        <v>0</v>
      </c>
      <c r="Q416" s="1">
        <v>0</v>
      </c>
      <c r="R416" s="1">
        <v>0</v>
      </c>
      <c r="S416" s="1">
        <v>0</v>
      </c>
    </row>
    <row r="417" spans="1:19" customFormat="1" hidden="1" x14ac:dyDescent="0.2">
      <c r="A417" s="1">
        <v>85150</v>
      </c>
      <c r="B417" s="2"/>
      <c r="C417" s="2"/>
      <c r="D417" s="93" t="s">
        <v>91</v>
      </c>
      <c r="E417" s="2" t="s">
        <v>852</v>
      </c>
      <c r="F417" s="15" t="s">
        <v>853</v>
      </c>
      <c r="G417" s="45">
        <f t="shared" si="25"/>
        <v>0</v>
      </c>
      <c r="H417" s="29">
        <v>0</v>
      </c>
      <c r="I417" s="30">
        <v>0</v>
      </c>
      <c r="J417" s="27">
        <f t="shared" si="26"/>
        <v>0</v>
      </c>
      <c r="K417" s="28">
        <f t="shared" si="27"/>
        <v>0</v>
      </c>
      <c r="L417" s="50">
        <v>0</v>
      </c>
      <c r="M417" s="1">
        <v>0</v>
      </c>
      <c r="N417" s="50">
        <v>0</v>
      </c>
      <c r="O417" s="28">
        <f t="shared" si="24"/>
        <v>0</v>
      </c>
      <c r="P417" s="43">
        <v>0</v>
      </c>
      <c r="Q417" s="1">
        <v>0</v>
      </c>
      <c r="R417" s="1">
        <v>0</v>
      </c>
      <c r="S417" s="1">
        <v>0</v>
      </c>
    </row>
    <row r="418" spans="1:19" customFormat="1" hidden="1" x14ac:dyDescent="0.2">
      <c r="A418" s="1">
        <v>85160</v>
      </c>
      <c r="B418" s="2"/>
      <c r="C418" s="2"/>
      <c r="D418" s="2" t="s">
        <v>38</v>
      </c>
      <c r="E418" s="2" t="s">
        <v>854</v>
      </c>
      <c r="F418" s="15" t="s">
        <v>855</v>
      </c>
      <c r="G418" s="45">
        <f t="shared" si="25"/>
        <v>0</v>
      </c>
      <c r="H418" s="29">
        <v>0</v>
      </c>
      <c r="I418" s="30">
        <v>0</v>
      </c>
      <c r="J418" s="27">
        <f t="shared" si="26"/>
        <v>0</v>
      </c>
      <c r="K418" s="28">
        <f t="shared" si="27"/>
        <v>0</v>
      </c>
      <c r="L418" s="50">
        <v>0</v>
      </c>
      <c r="M418" s="1">
        <v>0</v>
      </c>
      <c r="N418" s="50">
        <v>0</v>
      </c>
      <c r="O418" s="28">
        <f t="shared" si="24"/>
        <v>0</v>
      </c>
      <c r="P418" s="43">
        <v>0</v>
      </c>
      <c r="Q418" s="1">
        <v>0</v>
      </c>
      <c r="R418" s="1">
        <v>0</v>
      </c>
      <c r="S418" s="1">
        <v>0</v>
      </c>
    </row>
    <row r="419" spans="1:19" customFormat="1" hidden="1" x14ac:dyDescent="0.2">
      <c r="A419" s="1">
        <v>85170</v>
      </c>
      <c r="B419" s="2"/>
      <c r="C419" s="2"/>
      <c r="D419" s="2" t="s">
        <v>38</v>
      </c>
      <c r="E419" s="2" t="s">
        <v>856</v>
      </c>
      <c r="F419" s="15" t="s">
        <v>857</v>
      </c>
      <c r="G419" s="45">
        <f t="shared" si="25"/>
        <v>0</v>
      </c>
      <c r="H419" s="29">
        <v>0</v>
      </c>
      <c r="I419" s="30">
        <v>0</v>
      </c>
      <c r="J419" s="27">
        <f t="shared" si="26"/>
        <v>0</v>
      </c>
      <c r="K419" s="28">
        <f t="shared" si="27"/>
        <v>0</v>
      </c>
      <c r="L419" s="50">
        <v>0</v>
      </c>
      <c r="M419" s="1">
        <v>0</v>
      </c>
      <c r="N419" s="50">
        <v>0</v>
      </c>
      <c r="O419" s="28">
        <f t="shared" si="24"/>
        <v>0</v>
      </c>
      <c r="P419" s="43">
        <v>0</v>
      </c>
      <c r="Q419" s="1">
        <v>0</v>
      </c>
      <c r="R419" s="1">
        <v>0</v>
      </c>
      <c r="S419" s="1">
        <v>0</v>
      </c>
    </row>
    <row r="420" spans="1:19" customFormat="1" x14ac:dyDescent="0.2">
      <c r="A420" s="1">
        <v>85190</v>
      </c>
      <c r="B420" s="2"/>
      <c r="C420" s="2"/>
      <c r="D420" s="2" t="s">
        <v>38</v>
      </c>
      <c r="E420" s="2" t="s">
        <v>858</v>
      </c>
      <c r="F420" s="15" t="s">
        <v>859</v>
      </c>
      <c r="G420" s="45">
        <f t="shared" si="25"/>
        <v>1</v>
      </c>
      <c r="H420" s="29">
        <v>0</v>
      </c>
      <c r="I420" s="30">
        <v>0</v>
      </c>
      <c r="J420" s="27">
        <f t="shared" si="26"/>
        <v>1</v>
      </c>
      <c r="K420" s="28">
        <f t="shared" si="27"/>
        <v>1</v>
      </c>
      <c r="L420" s="50">
        <v>0</v>
      </c>
      <c r="M420" s="1">
        <v>0</v>
      </c>
      <c r="N420" s="50">
        <v>1</v>
      </c>
      <c r="O420" s="28">
        <f t="shared" si="24"/>
        <v>1</v>
      </c>
      <c r="P420" s="43">
        <v>0</v>
      </c>
      <c r="Q420" s="1">
        <v>0</v>
      </c>
      <c r="R420" s="1">
        <v>1</v>
      </c>
      <c r="S420" s="1">
        <v>0</v>
      </c>
    </row>
    <row r="421" spans="1:19" customFormat="1" hidden="1" x14ac:dyDescent="0.2">
      <c r="A421" s="1">
        <v>85200</v>
      </c>
      <c r="B421" s="2"/>
      <c r="C421" s="2"/>
      <c r="D421" s="93" t="s">
        <v>76</v>
      </c>
      <c r="E421" s="2" t="s">
        <v>860</v>
      </c>
      <c r="F421" s="15" t="s">
        <v>861</v>
      </c>
      <c r="G421" s="45">
        <f t="shared" si="25"/>
        <v>0</v>
      </c>
      <c r="H421" s="29">
        <v>0</v>
      </c>
      <c r="I421" s="30">
        <v>0</v>
      </c>
      <c r="J421" s="27">
        <f t="shared" si="26"/>
        <v>0</v>
      </c>
      <c r="K421" s="28">
        <f t="shared" si="27"/>
        <v>0</v>
      </c>
      <c r="L421" s="50">
        <v>0</v>
      </c>
      <c r="M421" s="1">
        <v>0</v>
      </c>
      <c r="N421" s="50">
        <v>0</v>
      </c>
      <c r="O421" s="28">
        <f t="shared" ref="O421:O484" si="28">MAX(P421:S421)</f>
        <v>0</v>
      </c>
      <c r="P421" s="43">
        <v>0</v>
      </c>
      <c r="Q421" s="1">
        <v>0</v>
      </c>
      <c r="R421" s="1">
        <v>0</v>
      </c>
      <c r="S421" s="1">
        <v>0</v>
      </c>
    </row>
    <row r="422" spans="1:19" customFormat="1" hidden="1" x14ac:dyDescent="0.2">
      <c r="A422" s="1">
        <v>85230</v>
      </c>
      <c r="B422" s="2"/>
      <c r="C422" s="2"/>
      <c r="D422" s="93" t="s">
        <v>91</v>
      </c>
      <c r="E422" s="2" t="s">
        <v>862</v>
      </c>
      <c r="F422" s="15" t="s">
        <v>863</v>
      </c>
      <c r="G422" s="45">
        <f t="shared" si="25"/>
        <v>0</v>
      </c>
      <c r="H422" s="29">
        <v>0</v>
      </c>
      <c r="I422" s="30">
        <v>0</v>
      </c>
      <c r="J422" s="27">
        <f t="shared" si="26"/>
        <v>0</v>
      </c>
      <c r="K422" s="28">
        <f t="shared" si="27"/>
        <v>0</v>
      </c>
      <c r="L422" s="50">
        <v>0</v>
      </c>
      <c r="M422" s="1">
        <v>0</v>
      </c>
      <c r="N422" s="50">
        <v>0</v>
      </c>
      <c r="O422" s="28">
        <f t="shared" si="28"/>
        <v>0</v>
      </c>
      <c r="P422" s="43">
        <v>0</v>
      </c>
      <c r="Q422" s="1">
        <v>0</v>
      </c>
      <c r="R422" s="1">
        <v>0</v>
      </c>
      <c r="S422" s="1">
        <v>0</v>
      </c>
    </row>
    <row r="423" spans="1:19" customFormat="1" hidden="1" x14ac:dyDescent="0.2">
      <c r="A423" s="1">
        <v>85260</v>
      </c>
      <c r="B423" s="2"/>
      <c r="C423" s="2"/>
      <c r="D423" s="2" t="s">
        <v>38</v>
      </c>
      <c r="E423" s="2" t="s">
        <v>864</v>
      </c>
      <c r="F423" s="15" t="s">
        <v>865</v>
      </c>
      <c r="G423" s="45">
        <f t="shared" si="25"/>
        <v>0</v>
      </c>
      <c r="H423" s="29">
        <v>0</v>
      </c>
      <c r="I423" s="30">
        <v>0</v>
      </c>
      <c r="J423" s="27">
        <f t="shared" si="26"/>
        <v>0</v>
      </c>
      <c r="K423" s="28">
        <f t="shared" si="27"/>
        <v>0</v>
      </c>
      <c r="L423" s="50">
        <v>0</v>
      </c>
      <c r="M423" s="1">
        <v>0</v>
      </c>
      <c r="N423" s="50">
        <v>0</v>
      </c>
      <c r="O423" s="28">
        <f t="shared" si="28"/>
        <v>0</v>
      </c>
      <c r="P423" s="43">
        <v>0</v>
      </c>
      <c r="Q423" s="1">
        <v>0</v>
      </c>
      <c r="R423" s="1">
        <v>0</v>
      </c>
      <c r="S423" s="1">
        <v>0</v>
      </c>
    </row>
    <row r="424" spans="1:19" hidden="1" x14ac:dyDescent="0.2">
      <c r="A424" s="1">
        <v>85270</v>
      </c>
      <c r="B424" s="2"/>
      <c r="C424" s="2"/>
      <c r="D424" s="2" t="s">
        <v>38</v>
      </c>
      <c r="E424" s="2" t="s">
        <v>866</v>
      </c>
      <c r="F424" s="15" t="s">
        <v>867</v>
      </c>
      <c r="G424" s="45">
        <f t="shared" si="25"/>
        <v>0</v>
      </c>
      <c r="H424" s="29">
        <v>0</v>
      </c>
      <c r="I424" s="30">
        <v>0</v>
      </c>
      <c r="J424" s="27">
        <f t="shared" si="26"/>
        <v>0</v>
      </c>
      <c r="K424" s="28">
        <f t="shared" si="27"/>
        <v>0</v>
      </c>
      <c r="L424" s="50">
        <v>0</v>
      </c>
      <c r="M424" s="1">
        <v>0</v>
      </c>
      <c r="N424" s="50">
        <v>0</v>
      </c>
      <c r="O424" s="28">
        <f t="shared" si="28"/>
        <v>0</v>
      </c>
      <c r="P424" s="43">
        <v>0</v>
      </c>
      <c r="Q424" s="1">
        <v>0</v>
      </c>
      <c r="R424" s="1">
        <v>0</v>
      </c>
      <c r="S424" s="1">
        <v>0</v>
      </c>
    </row>
    <row r="425" spans="1:19" customFormat="1" hidden="1" x14ac:dyDescent="0.2">
      <c r="A425" s="1">
        <v>85280</v>
      </c>
      <c r="B425" s="2"/>
      <c r="C425" s="2"/>
      <c r="D425" s="93" t="s">
        <v>96</v>
      </c>
      <c r="E425" s="2" t="s">
        <v>868</v>
      </c>
      <c r="F425" s="15" t="s">
        <v>869</v>
      </c>
      <c r="G425" s="45">
        <f t="shared" si="25"/>
        <v>0</v>
      </c>
      <c r="H425" s="29">
        <v>0</v>
      </c>
      <c r="I425" s="30">
        <v>0</v>
      </c>
      <c r="J425" s="27">
        <f t="shared" si="26"/>
        <v>0</v>
      </c>
      <c r="K425" s="28">
        <f t="shared" si="27"/>
        <v>0</v>
      </c>
      <c r="L425" s="50">
        <v>0</v>
      </c>
      <c r="M425" s="1">
        <v>0</v>
      </c>
      <c r="N425" s="50">
        <v>0</v>
      </c>
      <c r="O425" s="28">
        <f t="shared" si="28"/>
        <v>0</v>
      </c>
      <c r="P425" s="43">
        <v>0</v>
      </c>
      <c r="Q425" s="1">
        <v>0</v>
      </c>
      <c r="R425" s="1">
        <v>0</v>
      </c>
      <c r="S425" s="1">
        <v>0</v>
      </c>
    </row>
    <row r="426" spans="1:19" customFormat="1" hidden="1" x14ac:dyDescent="0.2">
      <c r="A426" s="1">
        <v>85300</v>
      </c>
      <c r="B426" s="2"/>
      <c r="C426" s="2"/>
      <c r="D426" s="2" t="s">
        <v>0</v>
      </c>
      <c r="E426" s="2" t="s">
        <v>870</v>
      </c>
      <c r="F426" s="15" t="s">
        <v>871</v>
      </c>
      <c r="G426" s="45">
        <f t="shared" si="25"/>
        <v>0</v>
      </c>
      <c r="H426" s="29">
        <v>0</v>
      </c>
      <c r="I426" s="30">
        <v>0</v>
      </c>
      <c r="J426" s="27">
        <f t="shared" si="26"/>
        <v>0</v>
      </c>
      <c r="K426" s="28">
        <f t="shared" si="27"/>
        <v>0</v>
      </c>
      <c r="L426" s="50">
        <v>0</v>
      </c>
      <c r="M426" s="1">
        <v>0</v>
      </c>
      <c r="N426" s="50">
        <v>0</v>
      </c>
      <c r="O426" s="28">
        <f t="shared" si="28"/>
        <v>0</v>
      </c>
      <c r="P426" s="43">
        <v>0</v>
      </c>
      <c r="Q426" s="1">
        <v>0</v>
      </c>
      <c r="R426" s="1">
        <v>0</v>
      </c>
      <c r="S426" s="1">
        <v>0</v>
      </c>
    </row>
    <row r="427" spans="1:19" customFormat="1" hidden="1" x14ac:dyDescent="0.2">
      <c r="A427" s="1">
        <v>85310</v>
      </c>
      <c r="B427" s="2"/>
      <c r="C427" s="2"/>
      <c r="D427" s="2" t="s">
        <v>38</v>
      </c>
      <c r="E427" s="2" t="s">
        <v>872</v>
      </c>
      <c r="F427" s="15" t="s">
        <v>873</v>
      </c>
      <c r="G427" s="45">
        <f t="shared" si="25"/>
        <v>0</v>
      </c>
      <c r="H427" s="29">
        <v>0</v>
      </c>
      <c r="I427" s="30">
        <v>0</v>
      </c>
      <c r="J427" s="27">
        <f t="shared" si="26"/>
        <v>0</v>
      </c>
      <c r="K427" s="28">
        <f t="shared" si="27"/>
        <v>0</v>
      </c>
      <c r="L427" s="50">
        <v>0</v>
      </c>
      <c r="M427" s="1">
        <v>0</v>
      </c>
      <c r="N427" s="50">
        <v>0</v>
      </c>
      <c r="O427" s="28">
        <f t="shared" si="28"/>
        <v>0</v>
      </c>
      <c r="P427" s="43">
        <v>0</v>
      </c>
      <c r="Q427" s="1">
        <v>0</v>
      </c>
      <c r="R427" s="1">
        <v>0</v>
      </c>
      <c r="S427" s="1">
        <v>0</v>
      </c>
    </row>
    <row r="428" spans="1:19" customFormat="1" hidden="1" x14ac:dyDescent="0.2">
      <c r="A428" s="1">
        <v>85340</v>
      </c>
      <c r="B428" s="2"/>
      <c r="C428" s="2"/>
      <c r="D428" s="2" t="s">
        <v>38</v>
      </c>
      <c r="E428" s="2" t="s">
        <v>874</v>
      </c>
      <c r="F428" s="15" t="s">
        <v>875</v>
      </c>
      <c r="G428" s="45">
        <f t="shared" si="25"/>
        <v>0</v>
      </c>
      <c r="H428" s="29">
        <v>0</v>
      </c>
      <c r="I428" s="30">
        <v>0</v>
      </c>
      <c r="J428" s="27">
        <f t="shared" si="26"/>
        <v>0</v>
      </c>
      <c r="K428" s="28">
        <f t="shared" si="27"/>
        <v>0</v>
      </c>
      <c r="L428" s="50">
        <v>0</v>
      </c>
      <c r="M428" s="1">
        <v>0</v>
      </c>
      <c r="N428" s="50">
        <v>0</v>
      </c>
      <c r="O428" s="28">
        <f t="shared" si="28"/>
        <v>0</v>
      </c>
      <c r="P428" s="43">
        <v>0</v>
      </c>
      <c r="Q428" s="1">
        <v>0</v>
      </c>
      <c r="R428" s="1">
        <v>0</v>
      </c>
      <c r="S428" s="1">
        <v>0</v>
      </c>
    </row>
    <row r="429" spans="1:19" customFormat="1" x14ac:dyDescent="0.2">
      <c r="A429" s="1">
        <v>85350</v>
      </c>
      <c r="B429" s="2"/>
      <c r="C429" s="2"/>
      <c r="D429" s="2" t="s">
        <v>38</v>
      </c>
      <c r="E429" s="2" t="s">
        <v>876</v>
      </c>
      <c r="F429" s="15" t="s">
        <v>877</v>
      </c>
      <c r="G429" s="45">
        <f t="shared" si="25"/>
        <v>1</v>
      </c>
      <c r="H429" s="29">
        <v>0</v>
      </c>
      <c r="I429" s="30">
        <v>0</v>
      </c>
      <c r="J429" s="27">
        <f t="shared" si="26"/>
        <v>1</v>
      </c>
      <c r="K429" s="28">
        <f t="shared" si="27"/>
        <v>1</v>
      </c>
      <c r="L429" s="50">
        <v>0</v>
      </c>
      <c r="M429" s="1">
        <v>0</v>
      </c>
      <c r="N429" s="50">
        <v>1</v>
      </c>
      <c r="O429" s="28">
        <f t="shared" si="28"/>
        <v>1</v>
      </c>
      <c r="P429" s="43">
        <v>0</v>
      </c>
      <c r="Q429" s="1">
        <v>0</v>
      </c>
      <c r="R429" s="1">
        <v>0</v>
      </c>
      <c r="S429" s="1">
        <v>1</v>
      </c>
    </row>
    <row r="430" spans="1:19" customFormat="1" hidden="1" x14ac:dyDescent="0.2">
      <c r="A430" s="1">
        <v>85360</v>
      </c>
      <c r="B430" s="2"/>
      <c r="C430" s="2"/>
      <c r="D430" s="2" t="s">
        <v>38</v>
      </c>
      <c r="E430" s="2" t="s">
        <v>878</v>
      </c>
      <c r="F430" s="15" t="s">
        <v>879</v>
      </c>
      <c r="G430" s="45">
        <f t="shared" si="25"/>
        <v>0</v>
      </c>
      <c r="H430" s="29">
        <v>0</v>
      </c>
      <c r="I430" s="30">
        <v>0</v>
      </c>
      <c r="J430" s="27">
        <f t="shared" si="26"/>
        <v>0</v>
      </c>
      <c r="K430" s="28">
        <f t="shared" si="27"/>
        <v>0</v>
      </c>
      <c r="L430" s="50">
        <v>0</v>
      </c>
      <c r="M430" s="1">
        <v>0</v>
      </c>
      <c r="N430" s="50">
        <v>0</v>
      </c>
      <c r="O430" s="28">
        <f t="shared" si="28"/>
        <v>0</v>
      </c>
      <c r="P430" s="43">
        <v>0</v>
      </c>
      <c r="Q430" s="1">
        <v>0</v>
      </c>
      <c r="R430" s="1">
        <v>0</v>
      </c>
      <c r="S430" s="1">
        <v>0</v>
      </c>
    </row>
    <row r="431" spans="1:19" customFormat="1" x14ac:dyDescent="0.2">
      <c r="A431" s="1">
        <v>85370</v>
      </c>
      <c r="B431" s="2"/>
      <c r="C431" s="2"/>
      <c r="D431" s="2" t="s">
        <v>38</v>
      </c>
      <c r="E431" s="2" t="s">
        <v>880</v>
      </c>
      <c r="F431" s="15" t="s">
        <v>881</v>
      </c>
      <c r="G431" s="45">
        <f t="shared" si="25"/>
        <v>1</v>
      </c>
      <c r="H431" s="29">
        <v>0</v>
      </c>
      <c r="I431" s="30">
        <v>0</v>
      </c>
      <c r="J431" s="27">
        <f t="shared" si="26"/>
        <v>1</v>
      </c>
      <c r="K431" s="28">
        <f t="shared" si="27"/>
        <v>2</v>
      </c>
      <c r="L431" s="50">
        <v>0</v>
      </c>
      <c r="M431" s="1">
        <v>0</v>
      </c>
      <c r="N431" s="50">
        <v>1</v>
      </c>
      <c r="O431" s="28">
        <f t="shared" si="28"/>
        <v>2</v>
      </c>
      <c r="P431" s="43">
        <v>2</v>
      </c>
      <c r="Q431" s="1">
        <v>0</v>
      </c>
      <c r="R431" s="1">
        <v>0</v>
      </c>
      <c r="S431" s="1">
        <v>0</v>
      </c>
    </row>
    <row r="432" spans="1:19" customFormat="1" x14ac:dyDescent="0.2">
      <c r="A432" s="1">
        <v>85380</v>
      </c>
      <c r="B432" s="2"/>
      <c r="C432" s="2"/>
      <c r="D432" s="2" t="s">
        <v>38</v>
      </c>
      <c r="E432" s="2" t="s">
        <v>882</v>
      </c>
      <c r="F432" s="15" t="s">
        <v>883</v>
      </c>
      <c r="G432" s="45">
        <f t="shared" si="25"/>
        <v>2</v>
      </c>
      <c r="H432" s="29">
        <v>2</v>
      </c>
      <c r="I432" s="30">
        <v>1</v>
      </c>
      <c r="J432" s="27">
        <f t="shared" si="26"/>
        <v>0</v>
      </c>
      <c r="K432" s="28">
        <f t="shared" si="27"/>
        <v>0</v>
      </c>
      <c r="L432" s="50">
        <v>0</v>
      </c>
      <c r="M432" s="1">
        <v>0</v>
      </c>
      <c r="N432" s="50">
        <v>0</v>
      </c>
      <c r="O432" s="28">
        <f t="shared" si="28"/>
        <v>0</v>
      </c>
      <c r="P432" s="43">
        <v>0</v>
      </c>
      <c r="Q432" s="1">
        <v>0</v>
      </c>
      <c r="R432" s="1">
        <v>0</v>
      </c>
      <c r="S432" s="1">
        <v>0</v>
      </c>
    </row>
    <row r="433" spans="1:19" customFormat="1" hidden="1" x14ac:dyDescent="0.2">
      <c r="A433" s="1">
        <v>85390</v>
      </c>
      <c r="B433" s="2"/>
      <c r="C433" s="2"/>
      <c r="D433" s="2" t="s">
        <v>38</v>
      </c>
      <c r="E433" s="2" t="s">
        <v>884</v>
      </c>
      <c r="F433" s="15" t="s">
        <v>885</v>
      </c>
      <c r="G433" s="45">
        <f t="shared" si="25"/>
        <v>0</v>
      </c>
      <c r="H433" s="29">
        <v>0</v>
      </c>
      <c r="I433" s="30">
        <v>0</v>
      </c>
      <c r="J433" s="27">
        <f t="shared" si="26"/>
        <v>0</v>
      </c>
      <c r="K433" s="28">
        <f t="shared" si="27"/>
        <v>0</v>
      </c>
      <c r="L433" s="50">
        <v>0</v>
      </c>
      <c r="M433" s="1">
        <v>0</v>
      </c>
      <c r="N433" s="50">
        <v>0</v>
      </c>
      <c r="O433" s="28">
        <f t="shared" si="28"/>
        <v>0</v>
      </c>
      <c r="P433" s="43">
        <v>0</v>
      </c>
      <c r="Q433" s="1">
        <v>0</v>
      </c>
      <c r="R433" s="1">
        <v>0</v>
      </c>
      <c r="S433" s="1">
        <v>0</v>
      </c>
    </row>
    <row r="434" spans="1:19" customFormat="1" hidden="1" x14ac:dyDescent="0.2">
      <c r="A434" s="1">
        <v>85400</v>
      </c>
      <c r="B434" s="2"/>
      <c r="C434" s="2"/>
      <c r="D434" s="93" t="s">
        <v>208</v>
      </c>
      <c r="E434" s="2" t="s">
        <v>886</v>
      </c>
      <c r="F434" s="15" t="s">
        <v>887</v>
      </c>
      <c r="G434" s="45">
        <f t="shared" si="25"/>
        <v>0</v>
      </c>
      <c r="H434" s="29">
        <v>0</v>
      </c>
      <c r="I434" s="30">
        <v>0</v>
      </c>
      <c r="J434" s="27">
        <f t="shared" si="26"/>
        <v>0</v>
      </c>
      <c r="K434" s="28">
        <f t="shared" si="27"/>
        <v>0</v>
      </c>
      <c r="L434" s="50">
        <v>0</v>
      </c>
      <c r="M434" s="1">
        <v>0</v>
      </c>
      <c r="N434" s="50">
        <v>0</v>
      </c>
      <c r="O434" s="28">
        <f t="shared" si="28"/>
        <v>0</v>
      </c>
      <c r="P434" s="43">
        <v>0</v>
      </c>
      <c r="Q434" s="1">
        <v>0</v>
      </c>
      <c r="R434" s="1">
        <v>0</v>
      </c>
      <c r="S434" s="1">
        <v>0</v>
      </c>
    </row>
    <row r="435" spans="1:19" customFormat="1" hidden="1" x14ac:dyDescent="0.2">
      <c r="A435" s="1">
        <v>85410</v>
      </c>
      <c r="B435" s="2"/>
      <c r="C435" s="2"/>
      <c r="D435" s="93" t="s">
        <v>91</v>
      </c>
      <c r="E435" s="2" t="s">
        <v>888</v>
      </c>
      <c r="F435" s="15" t="s">
        <v>889</v>
      </c>
      <c r="G435" s="45">
        <f t="shared" si="25"/>
        <v>0</v>
      </c>
      <c r="H435" s="29">
        <v>0</v>
      </c>
      <c r="I435" s="30">
        <v>0</v>
      </c>
      <c r="J435" s="27">
        <f t="shared" si="26"/>
        <v>0</v>
      </c>
      <c r="K435" s="28">
        <f t="shared" si="27"/>
        <v>0</v>
      </c>
      <c r="L435" s="50">
        <v>0</v>
      </c>
      <c r="M435" s="1">
        <v>0</v>
      </c>
      <c r="N435" s="50">
        <v>0</v>
      </c>
      <c r="O435" s="28">
        <f t="shared" si="28"/>
        <v>0</v>
      </c>
      <c r="P435" s="43">
        <v>0</v>
      </c>
      <c r="Q435" s="1">
        <v>0</v>
      </c>
      <c r="R435" s="1">
        <v>0</v>
      </c>
      <c r="S435" s="1">
        <v>0</v>
      </c>
    </row>
    <row r="436" spans="1:19" hidden="1" x14ac:dyDescent="0.2">
      <c r="A436" s="1">
        <v>85430</v>
      </c>
      <c r="B436" s="2"/>
      <c r="C436" s="2"/>
      <c r="D436" s="93" t="s">
        <v>96</v>
      </c>
      <c r="E436" s="2" t="s">
        <v>890</v>
      </c>
      <c r="F436" s="15" t="s">
        <v>891</v>
      </c>
      <c r="G436" s="45">
        <f t="shared" si="25"/>
        <v>0</v>
      </c>
      <c r="H436" s="29">
        <v>0</v>
      </c>
      <c r="I436" s="30">
        <v>0</v>
      </c>
      <c r="J436" s="27">
        <f t="shared" si="26"/>
        <v>0</v>
      </c>
      <c r="K436" s="28">
        <f t="shared" si="27"/>
        <v>0</v>
      </c>
      <c r="L436" s="50">
        <v>0</v>
      </c>
      <c r="M436" s="1">
        <v>0</v>
      </c>
      <c r="N436" s="50">
        <v>0</v>
      </c>
      <c r="O436" s="28">
        <f t="shared" si="28"/>
        <v>0</v>
      </c>
      <c r="P436" s="43">
        <v>0</v>
      </c>
      <c r="Q436" s="1">
        <v>0</v>
      </c>
      <c r="R436" s="1">
        <v>0</v>
      </c>
      <c r="S436" s="1">
        <v>0</v>
      </c>
    </row>
    <row r="437" spans="1:19" customFormat="1" hidden="1" x14ac:dyDescent="0.2">
      <c r="A437" s="1">
        <v>85460</v>
      </c>
      <c r="B437" s="2"/>
      <c r="C437" s="2"/>
      <c r="D437" s="2" t="s">
        <v>38</v>
      </c>
      <c r="E437" s="2" t="s">
        <v>892</v>
      </c>
      <c r="F437" s="15" t="s">
        <v>893</v>
      </c>
      <c r="G437" s="45">
        <f t="shared" si="25"/>
        <v>0</v>
      </c>
      <c r="H437" s="29">
        <v>0</v>
      </c>
      <c r="I437" s="30">
        <v>0</v>
      </c>
      <c r="J437" s="27">
        <f t="shared" si="26"/>
        <v>0</v>
      </c>
      <c r="K437" s="28">
        <f t="shared" si="27"/>
        <v>0</v>
      </c>
      <c r="L437" s="50">
        <v>0</v>
      </c>
      <c r="M437" s="1">
        <v>0</v>
      </c>
      <c r="N437" s="50">
        <v>0</v>
      </c>
      <c r="O437" s="28">
        <f t="shared" si="28"/>
        <v>0</v>
      </c>
      <c r="P437" s="43">
        <v>0</v>
      </c>
      <c r="Q437" s="1">
        <v>0</v>
      </c>
      <c r="R437" s="1">
        <v>0</v>
      </c>
      <c r="S437" s="1">
        <v>0</v>
      </c>
    </row>
    <row r="438" spans="1:19" customFormat="1" hidden="1" x14ac:dyDescent="0.2">
      <c r="A438" s="1">
        <v>85470</v>
      </c>
      <c r="B438" s="2"/>
      <c r="C438" s="2"/>
      <c r="D438" s="93" t="s">
        <v>76</v>
      </c>
      <c r="E438" s="2" t="s">
        <v>894</v>
      </c>
      <c r="F438" s="15" t="s">
        <v>895</v>
      </c>
      <c r="G438" s="45">
        <f t="shared" si="25"/>
        <v>0</v>
      </c>
      <c r="H438" s="29">
        <v>0</v>
      </c>
      <c r="I438" s="30">
        <v>0</v>
      </c>
      <c r="J438" s="27">
        <f t="shared" si="26"/>
        <v>0</v>
      </c>
      <c r="K438" s="28">
        <f t="shared" si="27"/>
        <v>0</v>
      </c>
      <c r="L438" s="50">
        <v>0</v>
      </c>
      <c r="M438" s="1">
        <v>0</v>
      </c>
      <c r="N438" s="50">
        <v>0</v>
      </c>
      <c r="O438" s="28">
        <f t="shared" si="28"/>
        <v>0</v>
      </c>
      <c r="P438" s="43">
        <v>0</v>
      </c>
      <c r="Q438" s="1">
        <v>0</v>
      </c>
      <c r="R438" s="1">
        <v>0</v>
      </c>
      <c r="S438" s="1">
        <v>0</v>
      </c>
    </row>
    <row r="439" spans="1:19" customFormat="1" hidden="1" x14ac:dyDescent="0.2">
      <c r="A439" s="1">
        <v>85510</v>
      </c>
      <c r="B439" s="2"/>
      <c r="C439" s="2"/>
      <c r="D439" s="93" t="s">
        <v>91</v>
      </c>
      <c r="E439" s="2" t="s">
        <v>896</v>
      </c>
      <c r="F439" s="15" t="s">
        <v>897</v>
      </c>
      <c r="G439" s="45">
        <f t="shared" si="25"/>
        <v>0</v>
      </c>
      <c r="H439" s="29">
        <v>0</v>
      </c>
      <c r="I439" s="30">
        <v>0</v>
      </c>
      <c r="J439" s="27">
        <f t="shared" si="26"/>
        <v>0</v>
      </c>
      <c r="K439" s="28">
        <f t="shared" si="27"/>
        <v>0</v>
      </c>
      <c r="L439" s="50">
        <v>0</v>
      </c>
      <c r="M439" s="1">
        <v>0</v>
      </c>
      <c r="N439" s="50">
        <v>0</v>
      </c>
      <c r="O439" s="28">
        <f t="shared" si="28"/>
        <v>0</v>
      </c>
      <c r="P439" s="43">
        <v>0</v>
      </c>
      <c r="Q439" s="1">
        <v>0</v>
      </c>
      <c r="R439" s="1">
        <v>0</v>
      </c>
      <c r="S439" s="1">
        <v>0</v>
      </c>
    </row>
    <row r="440" spans="1:19" customFormat="1" hidden="1" x14ac:dyDescent="0.2">
      <c r="A440" s="1">
        <v>85530</v>
      </c>
      <c r="B440" s="2"/>
      <c r="C440" s="2"/>
      <c r="D440" s="2" t="s">
        <v>1</v>
      </c>
      <c r="E440" s="2" t="s">
        <v>898</v>
      </c>
      <c r="F440" s="15" t="s">
        <v>899</v>
      </c>
      <c r="G440" s="45">
        <f t="shared" si="25"/>
        <v>0</v>
      </c>
      <c r="H440" s="29">
        <v>0</v>
      </c>
      <c r="I440" s="30">
        <v>0</v>
      </c>
      <c r="J440" s="27">
        <f t="shared" si="26"/>
        <v>0</v>
      </c>
      <c r="K440" s="28">
        <f t="shared" si="27"/>
        <v>0</v>
      </c>
      <c r="L440" s="50">
        <v>0</v>
      </c>
      <c r="M440" s="1">
        <v>0</v>
      </c>
      <c r="N440" s="50">
        <v>0</v>
      </c>
      <c r="O440" s="28">
        <f t="shared" si="28"/>
        <v>0</v>
      </c>
      <c r="P440" s="43">
        <v>0</v>
      </c>
      <c r="Q440" s="1">
        <v>0</v>
      </c>
      <c r="R440" s="1">
        <v>0</v>
      </c>
      <c r="S440" s="1">
        <v>0</v>
      </c>
    </row>
    <row r="441" spans="1:19" customFormat="1" hidden="1" x14ac:dyDescent="0.2">
      <c r="A441" s="1">
        <v>85560</v>
      </c>
      <c r="B441" s="2"/>
      <c r="C441" s="2"/>
      <c r="D441" s="93" t="s">
        <v>91</v>
      </c>
      <c r="E441" s="2" t="s">
        <v>900</v>
      </c>
      <c r="F441" s="15" t="s">
        <v>901</v>
      </c>
      <c r="G441" s="45">
        <f t="shared" si="25"/>
        <v>0</v>
      </c>
      <c r="H441" s="29">
        <v>0</v>
      </c>
      <c r="I441" s="30">
        <v>0</v>
      </c>
      <c r="J441" s="27">
        <f t="shared" si="26"/>
        <v>0</v>
      </c>
      <c r="K441" s="28">
        <f t="shared" si="27"/>
        <v>0</v>
      </c>
      <c r="L441" s="50">
        <v>0</v>
      </c>
      <c r="M441" s="1">
        <v>0</v>
      </c>
      <c r="N441" s="50">
        <v>0</v>
      </c>
      <c r="O441" s="28">
        <f t="shared" si="28"/>
        <v>0</v>
      </c>
      <c r="P441" s="43">
        <v>0</v>
      </c>
      <c r="Q441" s="1">
        <v>0</v>
      </c>
      <c r="R441" s="1">
        <v>0</v>
      </c>
      <c r="S441" s="1">
        <v>0</v>
      </c>
    </row>
    <row r="442" spans="1:19" customFormat="1" x14ac:dyDescent="0.2">
      <c r="A442" s="1">
        <v>85650</v>
      </c>
      <c r="B442" s="2"/>
      <c r="C442" s="2"/>
      <c r="D442" s="2" t="s">
        <v>38</v>
      </c>
      <c r="E442" s="2" t="s">
        <v>902</v>
      </c>
      <c r="F442" s="15" t="s">
        <v>903</v>
      </c>
      <c r="G442" s="45">
        <f t="shared" si="25"/>
        <v>1</v>
      </c>
      <c r="H442" s="29">
        <v>0</v>
      </c>
      <c r="I442" s="30">
        <v>0</v>
      </c>
      <c r="J442" s="27">
        <f t="shared" si="26"/>
        <v>1</v>
      </c>
      <c r="K442" s="28">
        <f t="shared" si="27"/>
        <v>1</v>
      </c>
      <c r="L442" s="50">
        <v>1</v>
      </c>
      <c r="M442" s="1">
        <v>1</v>
      </c>
      <c r="N442" s="50">
        <v>0</v>
      </c>
      <c r="O442" s="28">
        <f t="shared" si="28"/>
        <v>0</v>
      </c>
      <c r="P442" s="43">
        <v>0</v>
      </c>
      <c r="Q442" s="1">
        <v>0</v>
      </c>
      <c r="R442" s="1">
        <v>0</v>
      </c>
      <c r="S442" s="1">
        <v>0</v>
      </c>
    </row>
    <row r="443" spans="1:19" customFormat="1" hidden="1" x14ac:dyDescent="0.2">
      <c r="A443" s="1">
        <v>85670</v>
      </c>
      <c r="B443" s="2"/>
      <c r="C443" s="2"/>
      <c r="D443" s="2" t="s">
        <v>38</v>
      </c>
      <c r="E443" s="2" t="s">
        <v>904</v>
      </c>
      <c r="F443" s="15" t="s">
        <v>905</v>
      </c>
      <c r="G443" s="45">
        <f t="shared" si="25"/>
        <v>0</v>
      </c>
      <c r="H443" s="29">
        <v>0</v>
      </c>
      <c r="I443" s="30">
        <v>0</v>
      </c>
      <c r="J443" s="27">
        <f t="shared" si="26"/>
        <v>0</v>
      </c>
      <c r="K443" s="28">
        <f t="shared" si="27"/>
        <v>0</v>
      </c>
      <c r="L443" s="50">
        <v>0</v>
      </c>
      <c r="M443" s="1">
        <v>0</v>
      </c>
      <c r="N443" s="50">
        <v>0</v>
      </c>
      <c r="O443" s="28">
        <f t="shared" si="28"/>
        <v>0</v>
      </c>
      <c r="P443" s="43">
        <v>0</v>
      </c>
      <c r="Q443" s="1">
        <v>0</v>
      </c>
      <c r="R443" s="1">
        <v>0</v>
      </c>
      <c r="S443" s="1">
        <v>0</v>
      </c>
    </row>
    <row r="444" spans="1:19" customFormat="1" hidden="1" x14ac:dyDescent="0.2">
      <c r="A444" s="1">
        <v>85700</v>
      </c>
      <c r="B444" s="2"/>
      <c r="C444" s="2"/>
      <c r="D444" s="2" t="s">
        <v>38</v>
      </c>
      <c r="E444" s="2" t="s">
        <v>906</v>
      </c>
      <c r="F444" s="15" t="s">
        <v>907</v>
      </c>
      <c r="G444" s="45">
        <f t="shared" si="25"/>
        <v>0</v>
      </c>
      <c r="H444" s="29">
        <v>0</v>
      </c>
      <c r="I444" s="30">
        <v>0</v>
      </c>
      <c r="J444" s="27">
        <f t="shared" si="26"/>
        <v>0</v>
      </c>
      <c r="K444" s="28">
        <f t="shared" si="27"/>
        <v>0</v>
      </c>
      <c r="L444" s="50">
        <v>0</v>
      </c>
      <c r="M444" s="1">
        <v>0</v>
      </c>
      <c r="N444" s="50">
        <v>0</v>
      </c>
      <c r="O444" s="28">
        <f t="shared" si="28"/>
        <v>0</v>
      </c>
      <c r="P444" s="43">
        <v>0</v>
      </c>
      <c r="Q444" s="1">
        <v>0</v>
      </c>
      <c r="R444" s="1">
        <v>0</v>
      </c>
      <c r="S444" s="1">
        <v>0</v>
      </c>
    </row>
    <row r="445" spans="1:19" customFormat="1" hidden="1" x14ac:dyDescent="0.2">
      <c r="A445" s="1">
        <v>85710</v>
      </c>
      <c r="B445" s="2" t="s">
        <v>45</v>
      </c>
      <c r="C445" s="2" t="s">
        <v>45</v>
      </c>
      <c r="D445" s="2"/>
      <c r="E445" s="2" t="s">
        <v>908</v>
      </c>
      <c r="F445" s="15"/>
      <c r="G445" s="45">
        <f t="shared" si="25"/>
        <v>0</v>
      </c>
      <c r="H445" s="29">
        <v>0</v>
      </c>
      <c r="I445" s="30">
        <v>0</v>
      </c>
      <c r="J445" s="27">
        <f t="shared" si="26"/>
        <v>0</v>
      </c>
      <c r="K445" s="28">
        <f t="shared" si="27"/>
        <v>0</v>
      </c>
      <c r="L445" s="50">
        <v>0</v>
      </c>
      <c r="M445" s="1">
        <v>0</v>
      </c>
      <c r="N445" s="50">
        <v>0</v>
      </c>
      <c r="O445" s="28">
        <f t="shared" si="28"/>
        <v>0</v>
      </c>
      <c r="P445" s="43">
        <v>0</v>
      </c>
      <c r="Q445" s="1">
        <v>0</v>
      </c>
      <c r="R445" s="1">
        <v>0</v>
      </c>
      <c r="S445" s="1">
        <v>0</v>
      </c>
    </row>
    <row r="446" spans="1:19" customFormat="1" hidden="1" x14ac:dyDescent="0.2">
      <c r="A446" s="1">
        <v>85730</v>
      </c>
      <c r="B446" s="2"/>
      <c r="C446" s="2"/>
      <c r="D446" s="2" t="s">
        <v>38</v>
      </c>
      <c r="E446" s="2" t="s">
        <v>909</v>
      </c>
      <c r="F446" s="15" t="s">
        <v>910</v>
      </c>
      <c r="G446" s="45">
        <f t="shared" si="25"/>
        <v>0</v>
      </c>
      <c r="H446" s="29">
        <v>0</v>
      </c>
      <c r="I446" s="30">
        <v>0</v>
      </c>
      <c r="J446" s="27">
        <f t="shared" si="26"/>
        <v>0</v>
      </c>
      <c r="K446" s="28">
        <f t="shared" si="27"/>
        <v>0</v>
      </c>
      <c r="L446" s="50">
        <v>0</v>
      </c>
      <c r="M446" s="1">
        <v>0</v>
      </c>
      <c r="N446" s="50">
        <v>0</v>
      </c>
      <c r="O446" s="28">
        <f t="shared" si="28"/>
        <v>0</v>
      </c>
      <c r="P446" s="43">
        <v>0</v>
      </c>
      <c r="Q446" s="1">
        <v>0</v>
      </c>
      <c r="R446" s="1">
        <v>0</v>
      </c>
      <c r="S446" s="1">
        <v>0</v>
      </c>
    </row>
    <row r="447" spans="1:19" x14ac:dyDescent="0.2">
      <c r="A447" s="1">
        <v>85770</v>
      </c>
      <c r="B447" s="2"/>
      <c r="C447" s="2"/>
      <c r="D447" s="2" t="s">
        <v>38</v>
      </c>
      <c r="E447" s="2" t="s">
        <v>911</v>
      </c>
      <c r="F447" s="15" t="s">
        <v>912</v>
      </c>
      <c r="G447" s="45">
        <f t="shared" si="25"/>
        <v>1</v>
      </c>
      <c r="H447" s="29">
        <v>0</v>
      </c>
      <c r="I447" s="30">
        <v>0</v>
      </c>
      <c r="J447" s="27">
        <f t="shared" si="26"/>
        <v>1</v>
      </c>
      <c r="K447" s="28">
        <f t="shared" si="27"/>
        <v>1</v>
      </c>
      <c r="L447" s="50">
        <v>0</v>
      </c>
      <c r="M447" s="1">
        <v>0</v>
      </c>
      <c r="N447" s="50">
        <v>1</v>
      </c>
      <c r="O447" s="28">
        <f t="shared" si="28"/>
        <v>1</v>
      </c>
      <c r="P447" s="43">
        <v>0</v>
      </c>
      <c r="Q447" s="1">
        <v>0</v>
      </c>
      <c r="R447" s="1">
        <v>0</v>
      </c>
      <c r="S447" s="1">
        <v>1</v>
      </c>
    </row>
    <row r="448" spans="1:19" customFormat="1" x14ac:dyDescent="0.2">
      <c r="A448" s="1">
        <v>85780</v>
      </c>
      <c r="B448" s="2"/>
      <c r="C448" s="2"/>
      <c r="D448" s="2" t="s">
        <v>38</v>
      </c>
      <c r="E448" s="2" t="s">
        <v>913</v>
      </c>
      <c r="F448" s="15" t="s">
        <v>914</v>
      </c>
      <c r="G448" s="45">
        <f t="shared" si="25"/>
        <v>11</v>
      </c>
      <c r="H448" s="29">
        <v>5</v>
      </c>
      <c r="I448" s="30">
        <v>1</v>
      </c>
      <c r="J448" s="27">
        <f t="shared" si="26"/>
        <v>6</v>
      </c>
      <c r="K448" s="28">
        <f t="shared" si="27"/>
        <v>11</v>
      </c>
      <c r="L448" s="50">
        <v>2</v>
      </c>
      <c r="M448" s="1">
        <v>2</v>
      </c>
      <c r="N448" s="50">
        <v>4</v>
      </c>
      <c r="O448" s="28">
        <f t="shared" si="28"/>
        <v>11</v>
      </c>
      <c r="P448" s="43">
        <v>4</v>
      </c>
      <c r="Q448" s="1">
        <v>0</v>
      </c>
      <c r="R448" s="1">
        <v>11</v>
      </c>
      <c r="S448" s="1">
        <v>0</v>
      </c>
    </row>
    <row r="449" spans="1:19" customFormat="1" hidden="1" x14ac:dyDescent="0.2">
      <c r="A449" s="1">
        <v>85790</v>
      </c>
      <c r="B449" s="2"/>
      <c r="C449" s="2"/>
      <c r="D449" s="93" t="s">
        <v>76</v>
      </c>
      <c r="E449" s="2" t="s">
        <v>915</v>
      </c>
      <c r="F449" s="15" t="s">
        <v>916</v>
      </c>
      <c r="G449" s="45">
        <f t="shared" si="25"/>
        <v>0</v>
      </c>
      <c r="H449" s="29">
        <v>0</v>
      </c>
      <c r="I449" s="30">
        <v>0</v>
      </c>
      <c r="J449" s="27">
        <f t="shared" si="26"/>
        <v>0</v>
      </c>
      <c r="K449" s="28">
        <f t="shared" si="27"/>
        <v>0</v>
      </c>
      <c r="L449" s="50">
        <v>0</v>
      </c>
      <c r="M449" s="1">
        <v>0</v>
      </c>
      <c r="N449" s="50">
        <v>0</v>
      </c>
      <c r="O449" s="28">
        <f t="shared" si="28"/>
        <v>0</v>
      </c>
      <c r="P449" s="43">
        <v>0</v>
      </c>
      <c r="Q449" s="1">
        <v>0</v>
      </c>
      <c r="R449" s="1">
        <v>0</v>
      </c>
      <c r="S449" s="1">
        <v>0</v>
      </c>
    </row>
    <row r="450" spans="1:19" customFormat="1" hidden="1" x14ac:dyDescent="0.2">
      <c r="A450" s="1">
        <v>85830</v>
      </c>
      <c r="B450" s="2"/>
      <c r="C450" s="2"/>
      <c r="D450" s="2" t="s">
        <v>38</v>
      </c>
      <c r="E450" s="2" t="s">
        <v>917</v>
      </c>
      <c r="F450" s="15" t="s">
        <v>918</v>
      </c>
      <c r="G450" s="45">
        <f t="shared" ref="G450:G513" si="29">SUM(H450, J450)</f>
        <v>0</v>
      </c>
      <c r="H450" s="29">
        <v>0</v>
      </c>
      <c r="I450" s="30">
        <v>0</v>
      </c>
      <c r="J450" s="27">
        <f t="shared" ref="J450:J513" si="30">L450+N450</f>
        <v>0</v>
      </c>
      <c r="K450" s="28">
        <f t="shared" ref="K450:K513" si="31">MAX(P450:S450, M450)</f>
        <v>0</v>
      </c>
      <c r="L450" s="50">
        <v>0</v>
      </c>
      <c r="M450" s="1">
        <v>0</v>
      </c>
      <c r="N450" s="50">
        <v>0</v>
      </c>
      <c r="O450" s="28">
        <f t="shared" si="28"/>
        <v>0</v>
      </c>
      <c r="P450" s="43">
        <v>0</v>
      </c>
      <c r="Q450" s="1">
        <v>0</v>
      </c>
      <c r="R450" s="1">
        <v>0</v>
      </c>
      <c r="S450" s="1">
        <v>0</v>
      </c>
    </row>
    <row r="451" spans="1:19" customFormat="1" x14ac:dyDescent="0.2">
      <c r="A451" s="1">
        <v>85920</v>
      </c>
      <c r="B451" s="2"/>
      <c r="C451" s="2"/>
      <c r="D451" s="2" t="s">
        <v>38</v>
      </c>
      <c r="E451" s="2" t="s">
        <v>919</v>
      </c>
      <c r="F451" s="15" t="s">
        <v>920</v>
      </c>
      <c r="G451" s="45">
        <f t="shared" si="29"/>
        <v>1</v>
      </c>
      <c r="H451" s="29">
        <v>1</v>
      </c>
      <c r="I451" s="30">
        <v>1</v>
      </c>
      <c r="J451" s="27">
        <f t="shared" si="30"/>
        <v>0</v>
      </c>
      <c r="K451" s="28">
        <f t="shared" si="31"/>
        <v>0</v>
      </c>
      <c r="L451" s="50">
        <v>0</v>
      </c>
      <c r="M451" s="1">
        <v>0</v>
      </c>
      <c r="N451" s="50">
        <v>0</v>
      </c>
      <c r="O451" s="28">
        <f t="shared" si="28"/>
        <v>0</v>
      </c>
      <c r="P451" s="43">
        <v>0</v>
      </c>
      <c r="Q451" s="1">
        <v>0</v>
      </c>
      <c r="R451" s="1">
        <v>0</v>
      </c>
      <c r="S451" s="1">
        <v>0</v>
      </c>
    </row>
    <row r="452" spans="1:19" customFormat="1" hidden="1" x14ac:dyDescent="0.2">
      <c r="A452" s="1">
        <v>85950</v>
      </c>
      <c r="B452" s="2"/>
      <c r="C452" s="2"/>
      <c r="D452" s="2" t="s">
        <v>38</v>
      </c>
      <c r="E452" s="2" t="s">
        <v>921</v>
      </c>
      <c r="F452" s="15" t="s">
        <v>922</v>
      </c>
      <c r="G452" s="45">
        <f t="shared" si="29"/>
        <v>0</v>
      </c>
      <c r="H452" s="29">
        <v>0</v>
      </c>
      <c r="I452" s="30">
        <v>0</v>
      </c>
      <c r="J452" s="27">
        <f t="shared" si="30"/>
        <v>0</v>
      </c>
      <c r="K452" s="28">
        <f t="shared" si="31"/>
        <v>0</v>
      </c>
      <c r="L452" s="50">
        <v>0</v>
      </c>
      <c r="M452" s="1">
        <v>0</v>
      </c>
      <c r="N452" s="50">
        <v>0</v>
      </c>
      <c r="O452" s="28">
        <f t="shared" si="28"/>
        <v>0</v>
      </c>
      <c r="P452" s="43">
        <v>0</v>
      </c>
      <c r="Q452" s="1">
        <v>0</v>
      </c>
      <c r="R452" s="1">
        <v>0</v>
      </c>
      <c r="S452" s="1">
        <v>0</v>
      </c>
    </row>
    <row r="453" spans="1:19" customFormat="1" x14ac:dyDescent="0.2">
      <c r="A453" s="1">
        <v>85960</v>
      </c>
      <c r="B453" s="2"/>
      <c r="C453" s="2"/>
      <c r="D453" s="2" t="s">
        <v>38</v>
      </c>
      <c r="E453" s="2" t="s">
        <v>923</v>
      </c>
      <c r="F453" s="15" t="s">
        <v>924</v>
      </c>
      <c r="G453" s="45">
        <f t="shared" si="29"/>
        <v>3</v>
      </c>
      <c r="H453" s="29">
        <v>0</v>
      </c>
      <c r="I453" s="30">
        <v>0</v>
      </c>
      <c r="J453" s="27">
        <f t="shared" si="30"/>
        <v>3</v>
      </c>
      <c r="K453" s="28">
        <f t="shared" si="31"/>
        <v>1</v>
      </c>
      <c r="L453" s="50">
        <v>0</v>
      </c>
      <c r="M453" s="1">
        <v>0</v>
      </c>
      <c r="N453" s="50">
        <v>3</v>
      </c>
      <c r="O453" s="28">
        <f t="shared" si="28"/>
        <v>1</v>
      </c>
      <c r="P453" s="43">
        <v>1</v>
      </c>
      <c r="Q453" s="1">
        <v>0</v>
      </c>
      <c r="R453" s="1">
        <v>1</v>
      </c>
      <c r="S453" s="1">
        <v>0</v>
      </c>
    </row>
    <row r="454" spans="1:19" customFormat="1" hidden="1" x14ac:dyDescent="0.2">
      <c r="A454" s="1">
        <v>85970</v>
      </c>
      <c r="B454" s="2"/>
      <c r="C454" s="2"/>
      <c r="D454" s="2" t="s">
        <v>114</v>
      </c>
      <c r="E454" s="2" t="s">
        <v>925</v>
      </c>
      <c r="F454" s="15" t="s">
        <v>926</v>
      </c>
      <c r="G454" s="45">
        <f t="shared" si="29"/>
        <v>0</v>
      </c>
      <c r="H454" s="29">
        <v>0</v>
      </c>
      <c r="I454" s="30">
        <v>0</v>
      </c>
      <c r="J454" s="27">
        <f t="shared" si="30"/>
        <v>0</v>
      </c>
      <c r="K454" s="28">
        <f t="shared" si="31"/>
        <v>0</v>
      </c>
      <c r="L454" s="50">
        <v>0</v>
      </c>
      <c r="M454" s="1">
        <v>0</v>
      </c>
      <c r="N454" s="50">
        <v>0</v>
      </c>
      <c r="O454" s="28">
        <f t="shared" si="28"/>
        <v>0</v>
      </c>
      <c r="P454" s="43">
        <v>0</v>
      </c>
      <c r="Q454" s="1">
        <v>0</v>
      </c>
      <c r="R454" s="1">
        <v>0</v>
      </c>
      <c r="S454" s="1">
        <v>0</v>
      </c>
    </row>
    <row r="455" spans="1:19" customFormat="1" x14ac:dyDescent="0.2">
      <c r="A455" s="1">
        <v>85990</v>
      </c>
      <c r="B455" s="2"/>
      <c r="C455" s="2"/>
      <c r="D455" s="2" t="s">
        <v>38</v>
      </c>
      <c r="E455" s="2" t="s">
        <v>927</v>
      </c>
      <c r="F455" s="15" t="s">
        <v>928</v>
      </c>
      <c r="G455" s="45">
        <f t="shared" si="29"/>
        <v>2</v>
      </c>
      <c r="H455" s="29">
        <v>0</v>
      </c>
      <c r="I455" s="30">
        <v>0</v>
      </c>
      <c r="J455" s="27">
        <f t="shared" si="30"/>
        <v>2</v>
      </c>
      <c r="K455" s="28">
        <f t="shared" si="31"/>
        <v>3</v>
      </c>
      <c r="L455" s="50">
        <v>0</v>
      </c>
      <c r="M455" s="1">
        <v>0</v>
      </c>
      <c r="N455" s="50">
        <v>2</v>
      </c>
      <c r="O455" s="28">
        <f t="shared" si="28"/>
        <v>3</v>
      </c>
      <c r="P455" s="43">
        <v>0</v>
      </c>
      <c r="Q455" s="1">
        <v>0</v>
      </c>
      <c r="R455" s="1">
        <v>1</v>
      </c>
      <c r="S455" s="1">
        <v>3</v>
      </c>
    </row>
    <row r="456" spans="1:19" x14ac:dyDescent="0.2">
      <c r="A456" s="1">
        <v>86010</v>
      </c>
      <c r="B456" s="2"/>
      <c r="C456" s="2"/>
      <c r="D456" s="2" t="s">
        <v>38</v>
      </c>
      <c r="E456" s="2" t="s">
        <v>929</v>
      </c>
      <c r="F456" s="15" t="s">
        <v>930</v>
      </c>
      <c r="G456" s="45">
        <f t="shared" si="29"/>
        <v>11</v>
      </c>
      <c r="H456" s="29">
        <v>6</v>
      </c>
      <c r="I456" s="30">
        <v>1</v>
      </c>
      <c r="J456" s="27">
        <f t="shared" si="30"/>
        <v>5</v>
      </c>
      <c r="K456" s="28">
        <f t="shared" si="31"/>
        <v>2</v>
      </c>
      <c r="L456" s="50">
        <v>0</v>
      </c>
      <c r="M456" s="1">
        <v>0</v>
      </c>
      <c r="N456" s="50">
        <v>5</v>
      </c>
      <c r="O456" s="28">
        <f t="shared" si="28"/>
        <v>2</v>
      </c>
      <c r="P456" s="43">
        <v>2</v>
      </c>
      <c r="Q456" s="1">
        <v>1</v>
      </c>
      <c r="R456" s="1">
        <v>2</v>
      </c>
      <c r="S456" s="1">
        <v>0</v>
      </c>
    </row>
    <row r="457" spans="1:19" customFormat="1" x14ac:dyDescent="0.2">
      <c r="A457" s="1">
        <v>86030</v>
      </c>
      <c r="B457" s="2"/>
      <c r="C457" s="2"/>
      <c r="D457" s="2" t="s">
        <v>38</v>
      </c>
      <c r="E457" s="2" t="s">
        <v>931</v>
      </c>
      <c r="F457" s="15" t="s">
        <v>932</v>
      </c>
      <c r="G457" s="45">
        <f t="shared" si="29"/>
        <v>8</v>
      </c>
      <c r="H457" s="29">
        <v>1</v>
      </c>
      <c r="I457" s="30">
        <v>1</v>
      </c>
      <c r="J457" s="27">
        <f t="shared" si="30"/>
        <v>7</v>
      </c>
      <c r="K457" s="28">
        <f t="shared" si="31"/>
        <v>3</v>
      </c>
      <c r="L457" s="50">
        <v>1</v>
      </c>
      <c r="M457" s="1">
        <v>2</v>
      </c>
      <c r="N457" s="50">
        <v>6</v>
      </c>
      <c r="O457" s="28">
        <f t="shared" si="28"/>
        <v>3</v>
      </c>
      <c r="P457" s="43">
        <v>3</v>
      </c>
      <c r="Q457" s="1">
        <v>1</v>
      </c>
      <c r="R457" s="1">
        <v>1</v>
      </c>
      <c r="S457" s="1">
        <v>0</v>
      </c>
    </row>
    <row r="458" spans="1:19" customFormat="1" x14ac:dyDescent="0.2">
      <c r="A458" s="1">
        <v>86040</v>
      </c>
      <c r="B458" s="2"/>
      <c r="C458" s="2"/>
      <c r="D458" s="2" t="s">
        <v>0</v>
      </c>
      <c r="E458" s="2" t="s">
        <v>933</v>
      </c>
      <c r="F458" s="15" t="s">
        <v>934</v>
      </c>
      <c r="G458" s="45">
        <f t="shared" si="29"/>
        <v>5</v>
      </c>
      <c r="H458" s="29">
        <v>1</v>
      </c>
      <c r="I458" s="30">
        <v>1</v>
      </c>
      <c r="J458" s="27">
        <f t="shared" si="30"/>
        <v>4</v>
      </c>
      <c r="K458" s="28">
        <f t="shared" si="31"/>
        <v>1</v>
      </c>
      <c r="L458" s="50">
        <v>0</v>
      </c>
      <c r="M458" s="1">
        <v>0</v>
      </c>
      <c r="N458" s="50">
        <v>4</v>
      </c>
      <c r="O458" s="28">
        <f t="shared" si="28"/>
        <v>1</v>
      </c>
      <c r="P458" s="43">
        <v>1</v>
      </c>
      <c r="Q458" s="1">
        <v>0</v>
      </c>
      <c r="R458" s="1">
        <v>1</v>
      </c>
      <c r="S458" s="1">
        <v>0</v>
      </c>
    </row>
    <row r="459" spans="1:19" customFormat="1" hidden="1" x14ac:dyDescent="0.2">
      <c r="A459" s="1">
        <v>86050</v>
      </c>
      <c r="B459" s="2"/>
      <c r="C459" s="2"/>
      <c r="D459" s="2" t="s">
        <v>38</v>
      </c>
      <c r="E459" s="2" t="s">
        <v>935</v>
      </c>
      <c r="F459" s="15" t="s">
        <v>936</v>
      </c>
      <c r="G459" s="45">
        <f t="shared" si="29"/>
        <v>0</v>
      </c>
      <c r="H459" s="29">
        <v>0</v>
      </c>
      <c r="I459" s="30">
        <v>0</v>
      </c>
      <c r="J459" s="27">
        <f t="shared" si="30"/>
        <v>0</v>
      </c>
      <c r="K459" s="28">
        <f t="shared" si="31"/>
        <v>0</v>
      </c>
      <c r="L459" s="50">
        <v>0</v>
      </c>
      <c r="M459" s="1">
        <v>0</v>
      </c>
      <c r="N459" s="50">
        <v>0</v>
      </c>
      <c r="O459" s="28">
        <f t="shared" si="28"/>
        <v>0</v>
      </c>
      <c r="P459" s="43">
        <v>0</v>
      </c>
      <c r="Q459" s="1">
        <v>0</v>
      </c>
      <c r="R459" s="1">
        <v>0</v>
      </c>
      <c r="S459" s="1">
        <v>0</v>
      </c>
    </row>
    <row r="460" spans="1:19" customFormat="1" hidden="1" x14ac:dyDescent="0.2">
      <c r="A460" s="1">
        <v>86070</v>
      </c>
      <c r="B460" s="2"/>
      <c r="C460" s="2"/>
      <c r="D460" s="2" t="s">
        <v>38</v>
      </c>
      <c r="E460" s="2" t="s">
        <v>937</v>
      </c>
      <c r="F460" s="15" t="s">
        <v>938</v>
      </c>
      <c r="G460" s="45">
        <f t="shared" si="29"/>
        <v>0</v>
      </c>
      <c r="H460" s="29">
        <v>0</v>
      </c>
      <c r="I460" s="30">
        <v>0</v>
      </c>
      <c r="J460" s="27">
        <f t="shared" si="30"/>
        <v>0</v>
      </c>
      <c r="K460" s="28">
        <f t="shared" si="31"/>
        <v>0</v>
      </c>
      <c r="L460" s="50">
        <v>0</v>
      </c>
      <c r="M460" s="1">
        <v>0</v>
      </c>
      <c r="N460" s="50">
        <v>0</v>
      </c>
      <c r="O460" s="28">
        <f t="shared" si="28"/>
        <v>0</v>
      </c>
      <c r="P460" s="43">
        <v>0</v>
      </c>
      <c r="Q460" s="1">
        <v>0</v>
      </c>
      <c r="R460" s="1">
        <v>0</v>
      </c>
      <c r="S460" s="1">
        <v>0</v>
      </c>
    </row>
    <row r="461" spans="1:19" customFormat="1" hidden="1" x14ac:dyDescent="0.2">
      <c r="A461" s="1">
        <v>86090</v>
      </c>
      <c r="B461" s="2"/>
      <c r="C461" s="2"/>
      <c r="D461" s="2" t="s">
        <v>38</v>
      </c>
      <c r="E461" s="2" t="s">
        <v>939</v>
      </c>
      <c r="F461" s="15" t="s">
        <v>940</v>
      </c>
      <c r="G461" s="45">
        <f t="shared" si="29"/>
        <v>0</v>
      </c>
      <c r="H461" s="29">
        <v>0</v>
      </c>
      <c r="I461" s="30">
        <v>0</v>
      </c>
      <c r="J461" s="27">
        <f t="shared" si="30"/>
        <v>0</v>
      </c>
      <c r="K461" s="28">
        <f t="shared" si="31"/>
        <v>0</v>
      </c>
      <c r="L461" s="50">
        <v>0</v>
      </c>
      <c r="M461" s="1">
        <v>0</v>
      </c>
      <c r="N461" s="50">
        <v>0</v>
      </c>
      <c r="O461" s="28">
        <f t="shared" si="28"/>
        <v>0</v>
      </c>
      <c r="P461" s="43">
        <v>0</v>
      </c>
      <c r="Q461" s="1">
        <v>0</v>
      </c>
      <c r="R461" s="1">
        <v>0</v>
      </c>
      <c r="S461" s="1">
        <v>0</v>
      </c>
    </row>
    <row r="462" spans="1:19" customFormat="1" hidden="1" x14ac:dyDescent="0.2">
      <c r="A462" s="1">
        <v>86100</v>
      </c>
      <c r="B462" s="2"/>
      <c r="C462" s="2"/>
      <c r="D462" s="93" t="s">
        <v>76</v>
      </c>
      <c r="E462" s="2" t="s">
        <v>941</v>
      </c>
      <c r="F462" s="15" t="s">
        <v>942</v>
      </c>
      <c r="G462" s="45">
        <f t="shared" si="29"/>
        <v>0</v>
      </c>
      <c r="H462" s="29">
        <v>0</v>
      </c>
      <c r="I462" s="30">
        <v>0</v>
      </c>
      <c r="J462" s="27">
        <f t="shared" si="30"/>
        <v>0</v>
      </c>
      <c r="K462" s="28">
        <f t="shared" si="31"/>
        <v>0</v>
      </c>
      <c r="L462" s="50">
        <v>0</v>
      </c>
      <c r="M462" s="1">
        <v>0</v>
      </c>
      <c r="N462" s="50">
        <v>0</v>
      </c>
      <c r="O462" s="28">
        <f t="shared" si="28"/>
        <v>0</v>
      </c>
      <c r="P462" s="43">
        <v>0</v>
      </c>
      <c r="Q462" s="1">
        <v>0</v>
      </c>
      <c r="R462" s="1">
        <v>0</v>
      </c>
      <c r="S462" s="1">
        <v>0</v>
      </c>
    </row>
    <row r="463" spans="1:19" hidden="1" x14ac:dyDescent="0.2">
      <c r="A463" s="1">
        <v>86170</v>
      </c>
      <c r="B463" s="2"/>
      <c r="C463" s="2"/>
      <c r="D463" s="93" t="s">
        <v>91</v>
      </c>
      <c r="E463" s="2" t="s">
        <v>943</v>
      </c>
      <c r="F463" s="15" t="s">
        <v>944</v>
      </c>
      <c r="G463" s="45">
        <f t="shared" si="29"/>
        <v>0</v>
      </c>
      <c r="H463" s="29">
        <v>0</v>
      </c>
      <c r="I463" s="30">
        <v>0</v>
      </c>
      <c r="J463" s="27">
        <f t="shared" si="30"/>
        <v>0</v>
      </c>
      <c r="K463" s="28">
        <f t="shared" si="31"/>
        <v>0</v>
      </c>
      <c r="L463" s="50">
        <v>0</v>
      </c>
      <c r="M463" s="1">
        <v>0</v>
      </c>
      <c r="N463" s="50">
        <v>0</v>
      </c>
      <c r="O463" s="28">
        <f t="shared" si="28"/>
        <v>0</v>
      </c>
      <c r="P463" s="43">
        <v>0</v>
      </c>
      <c r="Q463" s="1">
        <v>0</v>
      </c>
      <c r="R463" s="1">
        <v>0</v>
      </c>
      <c r="S463" s="1">
        <v>0</v>
      </c>
    </row>
    <row r="464" spans="1:19" customFormat="1" x14ac:dyDescent="0.2">
      <c r="A464" s="1">
        <v>86200</v>
      </c>
      <c r="B464" s="2"/>
      <c r="C464" s="2"/>
      <c r="D464" s="2" t="s">
        <v>38</v>
      </c>
      <c r="E464" s="2" t="s">
        <v>945</v>
      </c>
      <c r="F464" s="15" t="s">
        <v>946</v>
      </c>
      <c r="G464" s="45">
        <f t="shared" si="29"/>
        <v>20</v>
      </c>
      <c r="H464" s="29">
        <v>13</v>
      </c>
      <c r="I464" s="30">
        <v>1</v>
      </c>
      <c r="J464" s="27">
        <f t="shared" si="30"/>
        <v>7</v>
      </c>
      <c r="K464" s="28">
        <f t="shared" si="31"/>
        <v>3</v>
      </c>
      <c r="L464" s="50">
        <v>1</v>
      </c>
      <c r="M464" s="1">
        <v>3</v>
      </c>
      <c r="N464" s="50">
        <v>6</v>
      </c>
      <c r="O464" s="28">
        <f t="shared" si="28"/>
        <v>1</v>
      </c>
      <c r="P464" s="43">
        <v>1</v>
      </c>
      <c r="Q464" s="1">
        <v>1</v>
      </c>
      <c r="R464" s="1">
        <v>1</v>
      </c>
      <c r="S464" s="1">
        <v>0</v>
      </c>
    </row>
    <row r="465" spans="1:19" customFormat="1" hidden="1" x14ac:dyDescent="0.2">
      <c r="A465" s="1">
        <v>86220</v>
      </c>
      <c r="B465" s="2"/>
      <c r="C465" s="2"/>
      <c r="D465" s="2" t="s">
        <v>0</v>
      </c>
      <c r="E465" s="2" t="s">
        <v>947</v>
      </c>
      <c r="F465" s="15" t="s">
        <v>948</v>
      </c>
      <c r="G465" s="45">
        <f t="shared" si="29"/>
        <v>0</v>
      </c>
      <c r="H465" s="29">
        <v>0</v>
      </c>
      <c r="I465" s="30">
        <v>0</v>
      </c>
      <c r="J465" s="27">
        <f t="shared" si="30"/>
        <v>0</v>
      </c>
      <c r="K465" s="28">
        <f t="shared" si="31"/>
        <v>0</v>
      </c>
      <c r="L465" s="50">
        <v>0</v>
      </c>
      <c r="M465" s="1">
        <v>0</v>
      </c>
      <c r="N465" s="50">
        <v>0</v>
      </c>
      <c r="O465" s="28">
        <f t="shared" si="28"/>
        <v>0</v>
      </c>
      <c r="P465" s="43">
        <v>0</v>
      </c>
      <c r="Q465" s="1">
        <v>0</v>
      </c>
      <c r="R465" s="1">
        <v>0</v>
      </c>
      <c r="S465" s="1">
        <v>0</v>
      </c>
    </row>
    <row r="466" spans="1:19" customFormat="1" hidden="1" x14ac:dyDescent="0.2">
      <c r="A466" s="1">
        <v>86240</v>
      </c>
      <c r="B466" s="2"/>
      <c r="C466" s="2"/>
      <c r="D466" s="2" t="s">
        <v>38</v>
      </c>
      <c r="E466" s="2" t="s">
        <v>949</v>
      </c>
      <c r="F466" s="15" t="s">
        <v>950</v>
      </c>
      <c r="G466" s="45">
        <f t="shared" si="29"/>
        <v>0</v>
      </c>
      <c r="H466" s="29">
        <v>0</v>
      </c>
      <c r="I466" s="30">
        <v>0</v>
      </c>
      <c r="J466" s="27">
        <f t="shared" si="30"/>
        <v>0</v>
      </c>
      <c r="K466" s="28">
        <f t="shared" si="31"/>
        <v>0</v>
      </c>
      <c r="L466" s="50">
        <v>0</v>
      </c>
      <c r="M466" s="1">
        <v>0</v>
      </c>
      <c r="N466" s="50">
        <v>0</v>
      </c>
      <c r="O466" s="28">
        <f t="shared" si="28"/>
        <v>0</v>
      </c>
      <c r="P466" s="43">
        <v>0</v>
      </c>
      <c r="Q466" s="1">
        <v>0</v>
      </c>
      <c r="R466" s="1">
        <v>0</v>
      </c>
      <c r="S466" s="1">
        <v>0</v>
      </c>
    </row>
    <row r="467" spans="1:19" customFormat="1" hidden="1" x14ac:dyDescent="0.2">
      <c r="A467" s="1">
        <v>86310</v>
      </c>
      <c r="B467" s="2"/>
      <c r="C467" s="2"/>
      <c r="D467" s="2" t="s">
        <v>38</v>
      </c>
      <c r="E467" s="2" t="s">
        <v>951</v>
      </c>
      <c r="F467" s="15" t="s">
        <v>952</v>
      </c>
      <c r="G467" s="45">
        <f t="shared" si="29"/>
        <v>0</v>
      </c>
      <c r="H467" s="29">
        <v>0</v>
      </c>
      <c r="I467" s="30">
        <v>0</v>
      </c>
      <c r="J467" s="27">
        <f t="shared" si="30"/>
        <v>0</v>
      </c>
      <c r="K467" s="28">
        <f t="shared" si="31"/>
        <v>0</v>
      </c>
      <c r="L467" s="50">
        <v>0</v>
      </c>
      <c r="M467" s="1">
        <v>0</v>
      </c>
      <c r="N467" s="50">
        <v>0</v>
      </c>
      <c r="O467" s="28">
        <f t="shared" si="28"/>
        <v>0</v>
      </c>
      <c r="P467" s="43">
        <v>0</v>
      </c>
      <c r="Q467" s="1">
        <v>0</v>
      </c>
      <c r="R467" s="1">
        <v>0</v>
      </c>
      <c r="S467" s="1">
        <v>0</v>
      </c>
    </row>
    <row r="468" spans="1:19" customFormat="1" hidden="1" x14ac:dyDescent="0.2">
      <c r="A468" s="1">
        <v>86380</v>
      </c>
      <c r="B468" s="2" t="s">
        <v>45</v>
      </c>
      <c r="C468" s="2" t="s">
        <v>45</v>
      </c>
      <c r="D468" s="2"/>
      <c r="E468" s="2" t="s">
        <v>953</v>
      </c>
      <c r="F468" s="15"/>
      <c r="G468" s="45">
        <f t="shared" si="29"/>
        <v>0</v>
      </c>
      <c r="H468" s="29">
        <v>0</v>
      </c>
      <c r="I468" s="30">
        <v>0</v>
      </c>
      <c r="J468" s="27">
        <f t="shared" si="30"/>
        <v>0</v>
      </c>
      <c r="K468" s="28">
        <f t="shared" si="31"/>
        <v>0</v>
      </c>
      <c r="L468" s="50">
        <v>0</v>
      </c>
      <c r="M468" s="1">
        <v>0</v>
      </c>
      <c r="N468" s="50">
        <v>0</v>
      </c>
      <c r="O468" s="28">
        <f t="shared" si="28"/>
        <v>0</v>
      </c>
      <c r="P468" s="43">
        <v>0</v>
      </c>
      <c r="Q468" s="1">
        <v>0</v>
      </c>
      <c r="R468" s="1">
        <v>0</v>
      </c>
      <c r="S468" s="1">
        <v>0</v>
      </c>
    </row>
    <row r="469" spans="1:19" customFormat="1" hidden="1" x14ac:dyDescent="0.2">
      <c r="A469" s="1">
        <v>86500</v>
      </c>
      <c r="B469" s="2"/>
      <c r="C469" s="2"/>
      <c r="D469" s="93" t="s">
        <v>76</v>
      </c>
      <c r="E469" s="2" t="s">
        <v>954</v>
      </c>
      <c r="F469" s="15" t="s">
        <v>955</v>
      </c>
      <c r="G469" s="45">
        <f t="shared" si="29"/>
        <v>0</v>
      </c>
      <c r="H469" s="29">
        <v>0</v>
      </c>
      <c r="I469" s="30">
        <v>0</v>
      </c>
      <c r="J469" s="27">
        <f t="shared" si="30"/>
        <v>0</v>
      </c>
      <c r="K469" s="28">
        <f t="shared" si="31"/>
        <v>0</v>
      </c>
      <c r="L469" s="50">
        <v>0</v>
      </c>
      <c r="M469" s="1">
        <v>0</v>
      </c>
      <c r="N469" s="50">
        <v>0</v>
      </c>
      <c r="O469" s="28">
        <f t="shared" si="28"/>
        <v>0</v>
      </c>
      <c r="P469" s="43">
        <v>0</v>
      </c>
      <c r="Q469" s="1">
        <v>0</v>
      </c>
      <c r="R469" s="1">
        <v>0</v>
      </c>
      <c r="S469" s="1">
        <v>0</v>
      </c>
    </row>
    <row r="470" spans="1:19" customFormat="1" hidden="1" x14ac:dyDescent="0.2">
      <c r="A470" s="1">
        <v>86520</v>
      </c>
      <c r="B470" s="2"/>
      <c r="C470" s="2"/>
      <c r="D470" s="2" t="s">
        <v>541</v>
      </c>
      <c r="E470" s="2" t="s">
        <v>956</v>
      </c>
      <c r="F470" s="15" t="s">
        <v>957</v>
      </c>
      <c r="G470" s="45">
        <f t="shared" si="29"/>
        <v>0</v>
      </c>
      <c r="H470" s="29">
        <v>0</v>
      </c>
      <c r="I470" s="30">
        <v>0</v>
      </c>
      <c r="J470" s="27">
        <f t="shared" si="30"/>
        <v>0</v>
      </c>
      <c r="K470" s="28">
        <f t="shared" si="31"/>
        <v>0</v>
      </c>
      <c r="L470" s="50">
        <v>0</v>
      </c>
      <c r="M470" s="1">
        <v>0</v>
      </c>
      <c r="N470" s="50">
        <v>0</v>
      </c>
      <c r="O470" s="28">
        <f t="shared" si="28"/>
        <v>0</v>
      </c>
      <c r="P470" s="43">
        <v>0</v>
      </c>
      <c r="Q470" s="1">
        <v>0</v>
      </c>
      <c r="R470" s="1">
        <v>0</v>
      </c>
      <c r="S470" s="1">
        <v>0</v>
      </c>
    </row>
    <row r="471" spans="1:19" customFormat="1" hidden="1" x14ac:dyDescent="0.2">
      <c r="A471" s="1">
        <v>86540</v>
      </c>
      <c r="B471" s="2"/>
      <c r="C471" s="2"/>
      <c r="D471" s="2" t="s">
        <v>38</v>
      </c>
      <c r="E471" s="2" t="s">
        <v>958</v>
      </c>
      <c r="F471" s="15" t="s">
        <v>959</v>
      </c>
      <c r="G471" s="45">
        <f t="shared" si="29"/>
        <v>0</v>
      </c>
      <c r="H471" s="29">
        <v>0</v>
      </c>
      <c r="I471" s="30">
        <v>0</v>
      </c>
      <c r="J471" s="27">
        <f t="shared" si="30"/>
        <v>0</v>
      </c>
      <c r="K471" s="28">
        <f t="shared" si="31"/>
        <v>0</v>
      </c>
      <c r="L471" s="50">
        <v>0</v>
      </c>
      <c r="M471" s="1">
        <v>0</v>
      </c>
      <c r="N471" s="50">
        <v>0</v>
      </c>
      <c r="O471" s="28">
        <f t="shared" si="28"/>
        <v>0</v>
      </c>
      <c r="P471" s="43">
        <v>0</v>
      </c>
      <c r="Q471" s="1">
        <v>0</v>
      </c>
      <c r="R471" s="1">
        <v>0</v>
      </c>
      <c r="S471" s="1">
        <v>0</v>
      </c>
    </row>
    <row r="472" spans="1:19" customFormat="1" x14ac:dyDescent="0.2">
      <c r="A472" s="1">
        <v>86560</v>
      </c>
      <c r="B472" s="2"/>
      <c r="C472" s="2"/>
      <c r="D472" s="2" t="s">
        <v>38</v>
      </c>
      <c r="E472" s="2" t="s">
        <v>960</v>
      </c>
      <c r="F472" s="15" t="s">
        <v>961</v>
      </c>
      <c r="G472" s="45">
        <f t="shared" si="29"/>
        <v>2</v>
      </c>
      <c r="H472" s="29">
        <v>0</v>
      </c>
      <c r="I472" s="30">
        <v>0</v>
      </c>
      <c r="J472" s="27">
        <f t="shared" si="30"/>
        <v>2</v>
      </c>
      <c r="K472" s="28">
        <f t="shared" si="31"/>
        <v>2</v>
      </c>
      <c r="L472" s="50">
        <v>1</v>
      </c>
      <c r="M472" s="1">
        <v>2</v>
      </c>
      <c r="N472" s="50">
        <v>1</v>
      </c>
      <c r="O472" s="28">
        <f t="shared" si="28"/>
        <v>2</v>
      </c>
      <c r="P472" s="43">
        <v>0</v>
      </c>
      <c r="Q472" s="1">
        <v>0</v>
      </c>
      <c r="R472" s="1">
        <v>2</v>
      </c>
      <c r="S472" s="1">
        <v>0</v>
      </c>
    </row>
    <row r="473" spans="1:19" customFormat="1" hidden="1" x14ac:dyDescent="0.2">
      <c r="A473" s="1">
        <v>86580</v>
      </c>
      <c r="B473" s="2"/>
      <c r="C473" s="2"/>
      <c r="D473" s="93" t="s">
        <v>76</v>
      </c>
      <c r="E473" s="2" t="s">
        <v>962</v>
      </c>
      <c r="F473" s="15" t="s">
        <v>963</v>
      </c>
      <c r="G473" s="45">
        <f t="shared" si="29"/>
        <v>0</v>
      </c>
      <c r="H473" s="29">
        <v>0</v>
      </c>
      <c r="I473" s="30">
        <v>0</v>
      </c>
      <c r="J473" s="27">
        <f t="shared" si="30"/>
        <v>0</v>
      </c>
      <c r="K473" s="28">
        <f t="shared" si="31"/>
        <v>0</v>
      </c>
      <c r="L473" s="50">
        <v>0</v>
      </c>
      <c r="M473" s="1">
        <v>0</v>
      </c>
      <c r="N473" s="50">
        <v>0</v>
      </c>
      <c r="O473" s="28">
        <f t="shared" si="28"/>
        <v>0</v>
      </c>
      <c r="P473" s="43">
        <v>0</v>
      </c>
      <c r="Q473" s="1">
        <v>0</v>
      </c>
      <c r="R473" s="1">
        <v>0</v>
      </c>
      <c r="S473" s="1">
        <v>0</v>
      </c>
    </row>
    <row r="474" spans="1:19" customFormat="1" x14ac:dyDescent="0.2">
      <c r="A474" s="1">
        <v>86600</v>
      </c>
      <c r="B474" s="2"/>
      <c r="C474" s="2"/>
      <c r="D474" s="2" t="s">
        <v>38</v>
      </c>
      <c r="E474" s="2" t="s">
        <v>964</v>
      </c>
      <c r="F474" s="15" t="s">
        <v>965</v>
      </c>
      <c r="G474" s="45">
        <f t="shared" si="29"/>
        <v>8</v>
      </c>
      <c r="H474" s="29">
        <v>7</v>
      </c>
      <c r="I474" s="30">
        <v>1</v>
      </c>
      <c r="J474" s="27">
        <f t="shared" si="30"/>
        <v>1</v>
      </c>
      <c r="K474" s="28">
        <f t="shared" si="31"/>
        <v>1</v>
      </c>
      <c r="L474" s="50">
        <v>0</v>
      </c>
      <c r="M474" s="1">
        <v>0</v>
      </c>
      <c r="N474" s="50">
        <v>1</v>
      </c>
      <c r="O474" s="28">
        <f t="shared" si="28"/>
        <v>1</v>
      </c>
      <c r="P474" s="43">
        <v>0</v>
      </c>
      <c r="Q474" s="1">
        <v>0</v>
      </c>
      <c r="R474" s="1">
        <v>1</v>
      </c>
      <c r="S474" s="1">
        <v>0</v>
      </c>
    </row>
    <row r="475" spans="1:19" customFormat="1" hidden="1" x14ac:dyDescent="0.2">
      <c r="A475" s="1">
        <v>86610</v>
      </c>
      <c r="B475" s="2"/>
      <c r="C475" s="2"/>
      <c r="D475" s="93" t="s">
        <v>76</v>
      </c>
      <c r="E475" s="2" t="s">
        <v>966</v>
      </c>
      <c r="F475" s="15" t="s">
        <v>967</v>
      </c>
      <c r="G475" s="45">
        <f t="shared" si="29"/>
        <v>0</v>
      </c>
      <c r="H475" s="29">
        <v>0</v>
      </c>
      <c r="I475" s="30">
        <v>0</v>
      </c>
      <c r="J475" s="27">
        <f t="shared" si="30"/>
        <v>0</v>
      </c>
      <c r="K475" s="28">
        <f t="shared" si="31"/>
        <v>0</v>
      </c>
      <c r="L475" s="50">
        <v>0</v>
      </c>
      <c r="M475" s="1">
        <v>0</v>
      </c>
      <c r="N475" s="50">
        <v>0</v>
      </c>
      <c r="O475" s="28">
        <f t="shared" si="28"/>
        <v>0</v>
      </c>
      <c r="P475" s="43">
        <v>0</v>
      </c>
      <c r="Q475" s="1">
        <v>0</v>
      </c>
      <c r="R475" s="1">
        <v>0</v>
      </c>
      <c r="S475" s="1">
        <v>0</v>
      </c>
    </row>
    <row r="476" spans="1:19" customFormat="1" hidden="1" x14ac:dyDescent="0.2">
      <c r="A476" s="1">
        <v>86630</v>
      </c>
      <c r="B476" s="2"/>
      <c r="C476" s="2"/>
      <c r="D476" s="2" t="s">
        <v>38</v>
      </c>
      <c r="E476" s="2" t="s">
        <v>968</v>
      </c>
      <c r="F476" s="15" t="s">
        <v>969</v>
      </c>
      <c r="G476" s="45">
        <f t="shared" si="29"/>
        <v>0</v>
      </c>
      <c r="H476" s="29">
        <v>0</v>
      </c>
      <c r="I476" s="30">
        <v>0</v>
      </c>
      <c r="J476" s="27">
        <f t="shared" si="30"/>
        <v>0</v>
      </c>
      <c r="K476" s="28">
        <f t="shared" si="31"/>
        <v>0</v>
      </c>
      <c r="L476" s="50">
        <v>0</v>
      </c>
      <c r="M476" s="1">
        <v>0</v>
      </c>
      <c r="N476" s="50">
        <v>0</v>
      </c>
      <c r="O476" s="28">
        <f t="shared" si="28"/>
        <v>0</v>
      </c>
      <c r="P476" s="43">
        <v>0</v>
      </c>
      <c r="Q476" s="1">
        <v>0</v>
      </c>
      <c r="R476" s="1">
        <v>0</v>
      </c>
      <c r="S476" s="1">
        <v>0</v>
      </c>
    </row>
    <row r="477" spans="1:19" customFormat="1" x14ac:dyDescent="0.2">
      <c r="A477" s="1">
        <v>86650</v>
      </c>
      <c r="B477" s="2"/>
      <c r="C477" s="2"/>
      <c r="D477" s="2" t="s">
        <v>38</v>
      </c>
      <c r="E477" s="2" t="s">
        <v>970</v>
      </c>
      <c r="F477" s="15" t="s">
        <v>971</v>
      </c>
      <c r="G477" s="45">
        <f t="shared" si="29"/>
        <v>1</v>
      </c>
      <c r="H477" s="29">
        <v>1</v>
      </c>
      <c r="I477" s="30">
        <v>1</v>
      </c>
      <c r="J477" s="27">
        <f t="shared" si="30"/>
        <v>0</v>
      </c>
      <c r="K477" s="28">
        <f t="shared" si="31"/>
        <v>0</v>
      </c>
      <c r="L477" s="50">
        <v>0</v>
      </c>
      <c r="M477" s="1">
        <v>0</v>
      </c>
      <c r="N477" s="50">
        <v>0</v>
      </c>
      <c r="O477" s="28">
        <f t="shared" si="28"/>
        <v>0</v>
      </c>
      <c r="P477" s="43">
        <v>0</v>
      </c>
      <c r="Q477" s="1">
        <v>0</v>
      </c>
      <c r="R477" s="1">
        <v>0</v>
      </c>
      <c r="S477" s="1">
        <v>0</v>
      </c>
    </row>
    <row r="478" spans="1:19" customFormat="1" x14ac:dyDescent="0.2">
      <c r="A478" s="1">
        <v>86670</v>
      </c>
      <c r="B478" s="2"/>
      <c r="C478" s="2"/>
      <c r="D478" s="2" t="s">
        <v>38</v>
      </c>
      <c r="E478" s="2" t="s">
        <v>972</v>
      </c>
      <c r="F478" s="15" t="s">
        <v>973</v>
      </c>
      <c r="G478" s="45">
        <f t="shared" si="29"/>
        <v>5</v>
      </c>
      <c r="H478" s="29">
        <v>4</v>
      </c>
      <c r="I478" s="30">
        <v>2</v>
      </c>
      <c r="J478" s="27">
        <f t="shared" si="30"/>
        <v>1</v>
      </c>
      <c r="K478" s="28">
        <f t="shared" si="31"/>
        <v>1</v>
      </c>
      <c r="L478" s="50">
        <v>0</v>
      </c>
      <c r="M478" s="1">
        <v>0</v>
      </c>
      <c r="N478" s="50">
        <v>1</v>
      </c>
      <c r="O478" s="28">
        <f t="shared" si="28"/>
        <v>1</v>
      </c>
      <c r="P478" s="43">
        <v>0</v>
      </c>
      <c r="Q478" s="1">
        <v>0</v>
      </c>
      <c r="R478" s="1">
        <v>1</v>
      </c>
      <c r="S478" s="1">
        <v>0</v>
      </c>
    </row>
    <row r="479" spans="1:19" customFormat="1" hidden="1" x14ac:dyDescent="0.2">
      <c r="A479" s="1">
        <v>86680</v>
      </c>
      <c r="B479" s="2"/>
      <c r="C479" s="2"/>
      <c r="D479" s="2" t="s">
        <v>38</v>
      </c>
      <c r="E479" s="2" t="s">
        <v>974</v>
      </c>
      <c r="F479" s="15" t="s">
        <v>975</v>
      </c>
      <c r="G479" s="45">
        <f t="shared" si="29"/>
        <v>0</v>
      </c>
      <c r="H479" s="29">
        <v>0</v>
      </c>
      <c r="I479" s="30">
        <v>0</v>
      </c>
      <c r="J479" s="27">
        <f t="shared" si="30"/>
        <v>0</v>
      </c>
      <c r="K479" s="28">
        <f t="shared" si="31"/>
        <v>0</v>
      </c>
      <c r="L479" s="50">
        <v>0</v>
      </c>
      <c r="M479" s="1">
        <v>0</v>
      </c>
      <c r="N479" s="50">
        <v>0</v>
      </c>
      <c r="O479" s="28">
        <f t="shared" si="28"/>
        <v>0</v>
      </c>
      <c r="P479" s="43">
        <v>0</v>
      </c>
      <c r="Q479" s="1">
        <v>0</v>
      </c>
      <c r="R479" s="1">
        <v>0</v>
      </c>
      <c r="S479" s="1">
        <v>0</v>
      </c>
    </row>
    <row r="480" spans="1:19" customFormat="1" hidden="1" x14ac:dyDescent="0.2">
      <c r="A480" s="1">
        <v>86750</v>
      </c>
      <c r="B480" s="2"/>
      <c r="C480" s="2"/>
      <c r="D480" s="2" t="s">
        <v>38</v>
      </c>
      <c r="E480" s="2" t="s">
        <v>976</v>
      </c>
      <c r="F480" s="15" t="s">
        <v>977</v>
      </c>
      <c r="G480" s="45">
        <f t="shared" si="29"/>
        <v>0</v>
      </c>
      <c r="H480" s="29">
        <v>0</v>
      </c>
      <c r="I480" s="30">
        <v>0</v>
      </c>
      <c r="J480" s="27">
        <f t="shared" si="30"/>
        <v>0</v>
      </c>
      <c r="K480" s="28">
        <f t="shared" si="31"/>
        <v>0</v>
      </c>
      <c r="L480" s="50">
        <v>0</v>
      </c>
      <c r="M480" s="1">
        <v>0</v>
      </c>
      <c r="N480" s="50">
        <v>0</v>
      </c>
      <c r="O480" s="28">
        <f t="shared" si="28"/>
        <v>0</v>
      </c>
      <c r="P480" s="43">
        <v>0</v>
      </c>
      <c r="Q480" s="1">
        <v>0</v>
      </c>
      <c r="R480" s="1">
        <v>0</v>
      </c>
      <c r="S480" s="1">
        <v>0</v>
      </c>
    </row>
    <row r="481" spans="1:19" customFormat="1" x14ac:dyDescent="0.2">
      <c r="A481" s="1">
        <v>86790</v>
      </c>
      <c r="B481" s="2"/>
      <c r="C481" s="2"/>
      <c r="D481" s="2" t="s">
        <v>38</v>
      </c>
      <c r="E481" s="2" t="s">
        <v>978</v>
      </c>
      <c r="F481" s="15" t="s">
        <v>979</v>
      </c>
      <c r="G481" s="45">
        <f t="shared" si="29"/>
        <v>2</v>
      </c>
      <c r="H481" s="29">
        <v>1</v>
      </c>
      <c r="I481" s="30">
        <v>1</v>
      </c>
      <c r="J481" s="27">
        <f t="shared" si="30"/>
        <v>1</v>
      </c>
      <c r="K481" s="28">
        <f t="shared" si="31"/>
        <v>1</v>
      </c>
      <c r="L481" s="50">
        <v>1</v>
      </c>
      <c r="M481" s="1">
        <v>1</v>
      </c>
      <c r="N481" s="50">
        <v>0</v>
      </c>
      <c r="O481" s="28">
        <f t="shared" si="28"/>
        <v>0</v>
      </c>
      <c r="P481" s="43">
        <v>0</v>
      </c>
      <c r="Q481" s="1">
        <v>0</v>
      </c>
      <c r="R481" s="1">
        <v>0</v>
      </c>
      <c r="S481" s="1">
        <v>0</v>
      </c>
    </row>
    <row r="482" spans="1:19" customFormat="1" hidden="1" x14ac:dyDescent="0.2">
      <c r="A482" s="1">
        <v>86810</v>
      </c>
      <c r="B482" s="2"/>
      <c r="C482" s="2"/>
      <c r="D482" s="2" t="s">
        <v>38</v>
      </c>
      <c r="E482" s="2" t="s">
        <v>980</v>
      </c>
      <c r="F482" s="15" t="s">
        <v>981</v>
      </c>
      <c r="G482" s="45">
        <f t="shared" si="29"/>
        <v>0</v>
      </c>
      <c r="H482" s="29">
        <v>0</v>
      </c>
      <c r="I482" s="30">
        <v>0</v>
      </c>
      <c r="J482" s="27">
        <f t="shared" si="30"/>
        <v>0</v>
      </c>
      <c r="K482" s="28">
        <f t="shared" si="31"/>
        <v>0</v>
      </c>
      <c r="L482" s="50">
        <v>0</v>
      </c>
      <c r="M482" s="1">
        <v>0</v>
      </c>
      <c r="N482" s="50">
        <v>0</v>
      </c>
      <c r="O482" s="28">
        <f t="shared" si="28"/>
        <v>0</v>
      </c>
      <c r="P482" s="43">
        <v>0</v>
      </c>
      <c r="Q482" s="1">
        <v>0</v>
      </c>
      <c r="R482" s="1">
        <v>0</v>
      </c>
      <c r="S482" s="1">
        <v>0</v>
      </c>
    </row>
    <row r="483" spans="1:19" customFormat="1" x14ac:dyDescent="0.2">
      <c r="A483" s="1">
        <v>86890</v>
      </c>
      <c r="B483" s="2"/>
      <c r="C483" s="2"/>
      <c r="D483" s="2" t="s">
        <v>38</v>
      </c>
      <c r="E483" s="2" t="s">
        <v>982</v>
      </c>
      <c r="F483" s="15" t="s">
        <v>983</v>
      </c>
      <c r="G483" s="45">
        <f t="shared" si="29"/>
        <v>15</v>
      </c>
      <c r="H483" s="29">
        <v>7</v>
      </c>
      <c r="I483" s="30">
        <v>2</v>
      </c>
      <c r="J483" s="27">
        <f t="shared" si="30"/>
        <v>8</v>
      </c>
      <c r="K483" s="28">
        <f t="shared" si="31"/>
        <v>11</v>
      </c>
      <c r="L483" s="50">
        <v>0</v>
      </c>
      <c r="M483" s="1">
        <v>0</v>
      </c>
      <c r="N483" s="50">
        <v>8</v>
      </c>
      <c r="O483" s="28">
        <f t="shared" si="28"/>
        <v>11</v>
      </c>
      <c r="P483" s="43">
        <v>11</v>
      </c>
      <c r="Q483" s="1">
        <v>7</v>
      </c>
      <c r="R483" s="1">
        <v>11</v>
      </c>
      <c r="S483" s="1">
        <v>2</v>
      </c>
    </row>
    <row r="484" spans="1:19" customFormat="1" hidden="1" x14ac:dyDescent="0.2">
      <c r="A484" s="1">
        <v>86910</v>
      </c>
      <c r="B484" s="2" t="s">
        <v>45</v>
      </c>
      <c r="C484" s="2" t="s">
        <v>45</v>
      </c>
      <c r="D484" s="2"/>
      <c r="E484" s="2" t="s">
        <v>984</v>
      </c>
      <c r="F484" s="15"/>
      <c r="G484" s="45">
        <f t="shared" si="29"/>
        <v>0</v>
      </c>
      <c r="H484" s="29">
        <v>0</v>
      </c>
      <c r="I484" s="30">
        <v>0</v>
      </c>
      <c r="J484" s="27">
        <f t="shared" si="30"/>
        <v>0</v>
      </c>
      <c r="K484" s="28">
        <f t="shared" si="31"/>
        <v>0</v>
      </c>
      <c r="L484" s="50">
        <v>0</v>
      </c>
      <c r="M484" s="1">
        <v>0</v>
      </c>
      <c r="N484" s="50">
        <v>0</v>
      </c>
      <c r="O484" s="28">
        <f t="shared" si="28"/>
        <v>0</v>
      </c>
      <c r="P484" s="43">
        <v>0</v>
      </c>
      <c r="Q484" s="1">
        <v>0</v>
      </c>
      <c r="R484" s="1">
        <v>0</v>
      </c>
      <c r="S484" s="1">
        <v>0</v>
      </c>
    </row>
    <row r="485" spans="1:19" customFormat="1" x14ac:dyDescent="0.2">
      <c r="A485" s="1">
        <v>86980</v>
      </c>
      <c r="B485" s="2"/>
      <c r="C485" s="2"/>
      <c r="D485" s="2" t="s">
        <v>38</v>
      </c>
      <c r="E485" s="2" t="s">
        <v>985</v>
      </c>
      <c r="F485" s="15" t="s">
        <v>986</v>
      </c>
      <c r="G485" s="45">
        <f t="shared" si="29"/>
        <v>2</v>
      </c>
      <c r="H485" s="29">
        <v>2</v>
      </c>
      <c r="I485" s="30">
        <v>2</v>
      </c>
      <c r="J485" s="27">
        <f t="shared" si="30"/>
        <v>0</v>
      </c>
      <c r="K485" s="28">
        <f t="shared" si="31"/>
        <v>0</v>
      </c>
      <c r="L485" s="50">
        <v>0</v>
      </c>
      <c r="M485" s="1">
        <v>0</v>
      </c>
      <c r="N485" s="50">
        <v>0</v>
      </c>
      <c r="O485" s="28">
        <f t="shared" ref="O485:O548" si="32">MAX(P485:S485)</f>
        <v>0</v>
      </c>
      <c r="P485" s="43">
        <v>0</v>
      </c>
      <c r="Q485" s="1">
        <v>0</v>
      </c>
      <c r="R485" s="1">
        <v>0</v>
      </c>
      <c r="S485" s="1">
        <v>0</v>
      </c>
    </row>
    <row r="486" spans="1:19" customFormat="1" x14ac:dyDescent="0.2">
      <c r="A486" s="1">
        <v>86990</v>
      </c>
      <c r="B486" s="2"/>
      <c r="C486" s="2"/>
      <c r="D486" s="2" t="s">
        <v>38</v>
      </c>
      <c r="E486" s="2" t="s">
        <v>987</v>
      </c>
      <c r="F486" s="15" t="s">
        <v>988</v>
      </c>
      <c r="G486" s="45">
        <f t="shared" si="29"/>
        <v>1</v>
      </c>
      <c r="H486" s="29">
        <v>1</v>
      </c>
      <c r="I486" s="30">
        <v>1</v>
      </c>
      <c r="J486" s="27">
        <f t="shared" si="30"/>
        <v>0</v>
      </c>
      <c r="K486" s="28">
        <f t="shared" si="31"/>
        <v>0</v>
      </c>
      <c r="L486" s="50">
        <v>0</v>
      </c>
      <c r="M486" s="1">
        <v>0</v>
      </c>
      <c r="N486" s="50">
        <v>0</v>
      </c>
      <c r="O486" s="28">
        <f t="shared" si="32"/>
        <v>0</v>
      </c>
      <c r="P486" s="43">
        <v>0</v>
      </c>
      <c r="Q486" s="1">
        <v>0</v>
      </c>
      <c r="R486" s="1">
        <v>0</v>
      </c>
      <c r="S486" s="1">
        <v>0</v>
      </c>
    </row>
    <row r="487" spans="1:19" customFormat="1" hidden="1" x14ac:dyDescent="0.2">
      <c r="A487" s="1">
        <v>87000</v>
      </c>
      <c r="B487" s="2"/>
      <c r="C487" s="2"/>
      <c r="D487" s="2" t="s">
        <v>38</v>
      </c>
      <c r="E487" s="2" t="s">
        <v>989</v>
      </c>
      <c r="F487" s="15" t="s">
        <v>990</v>
      </c>
      <c r="G487" s="45">
        <f t="shared" si="29"/>
        <v>0</v>
      </c>
      <c r="H487" s="29">
        <v>0</v>
      </c>
      <c r="I487" s="30">
        <v>0</v>
      </c>
      <c r="J487" s="27">
        <f t="shared" si="30"/>
        <v>0</v>
      </c>
      <c r="K487" s="28">
        <f t="shared" si="31"/>
        <v>0</v>
      </c>
      <c r="L487" s="50">
        <v>0</v>
      </c>
      <c r="M487" s="1">
        <v>0</v>
      </c>
      <c r="N487" s="50">
        <v>0</v>
      </c>
      <c r="O487" s="28">
        <f t="shared" si="32"/>
        <v>0</v>
      </c>
      <c r="P487" s="43">
        <v>0</v>
      </c>
      <c r="Q487" s="1">
        <v>0</v>
      </c>
      <c r="R487" s="1">
        <v>0</v>
      </c>
      <c r="S487" s="1">
        <v>0</v>
      </c>
    </row>
    <row r="488" spans="1:19" hidden="1" x14ac:dyDescent="0.2">
      <c r="A488" s="1">
        <v>87010</v>
      </c>
      <c r="B488" s="2"/>
      <c r="C488" s="2"/>
      <c r="D488" s="2" t="s">
        <v>38</v>
      </c>
      <c r="E488" s="2" t="s">
        <v>991</v>
      </c>
      <c r="F488" s="15" t="s">
        <v>992</v>
      </c>
      <c r="G488" s="45">
        <f t="shared" si="29"/>
        <v>0</v>
      </c>
      <c r="H488" s="29">
        <v>0</v>
      </c>
      <c r="I488" s="30">
        <v>0</v>
      </c>
      <c r="J488" s="27">
        <f t="shared" si="30"/>
        <v>0</v>
      </c>
      <c r="K488" s="28">
        <f t="shared" si="31"/>
        <v>0</v>
      </c>
      <c r="L488" s="50">
        <v>0</v>
      </c>
      <c r="M488" s="1">
        <v>0</v>
      </c>
      <c r="N488" s="50">
        <v>0</v>
      </c>
      <c r="O488" s="28">
        <f t="shared" si="32"/>
        <v>0</v>
      </c>
      <c r="P488" s="43">
        <v>0</v>
      </c>
      <c r="Q488" s="1">
        <v>0</v>
      </c>
      <c r="R488" s="1">
        <v>0</v>
      </c>
      <c r="S488" s="1">
        <v>0</v>
      </c>
    </row>
    <row r="489" spans="1:19" x14ac:dyDescent="0.2">
      <c r="A489" s="1">
        <v>87040</v>
      </c>
      <c r="B489" s="2"/>
      <c r="C489" s="2"/>
      <c r="D489" s="2" t="s">
        <v>38</v>
      </c>
      <c r="E489" s="2" t="s">
        <v>993</v>
      </c>
      <c r="F489" s="15" t="s">
        <v>994</v>
      </c>
      <c r="G489" s="45">
        <f t="shared" si="29"/>
        <v>1</v>
      </c>
      <c r="H489" s="29">
        <v>1</v>
      </c>
      <c r="I489" s="30">
        <v>1</v>
      </c>
      <c r="J489" s="27">
        <f t="shared" si="30"/>
        <v>0</v>
      </c>
      <c r="K489" s="28">
        <f t="shared" si="31"/>
        <v>0</v>
      </c>
      <c r="L489" s="50">
        <v>0</v>
      </c>
      <c r="M489" s="1">
        <v>0</v>
      </c>
      <c r="N489" s="50">
        <v>0</v>
      </c>
      <c r="O489" s="28">
        <f t="shared" si="32"/>
        <v>0</v>
      </c>
      <c r="P489" s="43">
        <v>0</v>
      </c>
      <c r="Q489" s="1">
        <v>0</v>
      </c>
      <c r="R489" s="1">
        <v>0</v>
      </c>
      <c r="S489" s="1">
        <v>0</v>
      </c>
    </row>
    <row r="490" spans="1:19" customFormat="1" x14ac:dyDescent="0.2">
      <c r="A490" s="1">
        <v>87060</v>
      </c>
      <c r="B490" s="2"/>
      <c r="C490" s="2"/>
      <c r="D490" s="2" t="s">
        <v>0</v>
      </c>
      <c r="E490" s="2" t="s">
        <v>995</v>
      </c>
      <c r="F490" s="15" t="s">
        <v>996</v>
      </c>
      <c r="G490" s="45">
        <f t="shared" si="29"/>
        <v>1</v>
      </c>
      <c r="H490" s="29">
        <v>0</v>
      </c>
      <c r="I490" s="30">
        <v>0</v>
      </c>
      <c r="J490" s="27">
        <f t="shared" si="30"/>
        <v>1</v>
      </c>
      <c r="K490" s="28">
        <f t="shared" si="31"/>
        <v>1</v>
      </c>
      <c r="L490" s="50">
        <v>0</v>
      </c>
      <c r="M490" s="1">
        <v>0</v>
      </c>
      <c r="N490" s="50">
        <v>1</v>
      </c>
      <c r="O490" s="28">
        <f t="shared" si="32"/>
        <v>1</v>
      </c>
      <c r="P490" s="43">
        <v>0</v>
      </c>
      <c r="Q490" s="1">
        <v>1</v>
      </c>
      <c r="R490" s="1">
        <v>0</v>
      </c>
      <c r="S490" s="1">
        <v>0</v>
      </c>
    </row>
    <row r="491" spans="1:19" x14ac:dyDescent="0.2">
      <c r="A491" s="1">
        <v>87080</v>
      </c>
      <c r="B491" s="2"/>
      <c r="C491" s="2"/>
      <c r="D491" s="2" t="s">
        <v>0</v>
      </c>
      <c r="E491" s="2" t="s">
        <v>997</v>
      </c>
      <c r="F491" s="15" t="s">
        <v>998</v>
      </c>
      <c r="G491" s="45">
        <f t="shared" si="29"/>
        <v>1</v>
      </c>
      <c r="H491" s="29">
        <v>1</v>
      </c>
      <c r="I491" s="30">
        <v>1</v>
      </c>
      <c r="J491" s="27">
        <f t="shared" si="30"/>
        <v>0</v>
      </c>
      <c r="K491" s="28">
        <f t="shared" si="31"/>
        <v>0</v>
      </c>
      <c r="L491" s="50">
        <v>0</v>
      </c>
      <c r="M491" s="1">
        <v>0</v>
      </c>
      <c r="N491" s="50">
        <v>0</v>
      </c>
      <c r="O491" s="28">
        <f t="shared" si="32"/>
        <v>0</v>
      </c>
      <c r="P491" s="43">
        <v>0</v>
      </c>
      <c r="Q491" s="1">
        <v>0</v>
      </c>
      <c r="R491" s="1">
        <v>0</v>
      </c>
      <c r="S491" s="1">
        <v>0</v>
      </c>
    </row>
    <row r="492" spans="1:19" customFormat="1" hidden="1" x14ac:dyDescent="0.2">
      <c r="A492" s="1">
        <v>87090</v>
      </c>
      <c r="B492" s="2"/>
      <c r="C492" s="2"/>
      <c r="D492" s="93" t="s">
        <v>76</v>
      </c>
      <c r="E492" s="2" t="s">
        <v>999</v>
      </c>
      <c r="F492" s="15" t="s">
        <v>1000</v>
      </c>
      <c r="G492" s="45">
        <f t="shared" si="29"/>
        <v>0</v>
      </c>
      <c r="H492" s="29">
        <v>0</v>
      </c>
      <c r="I492" s="30">
        <v>0</v>
      </c>
      <c r="J492" s="27">
        <f t="shared" si="30"/>
        <v>0</v>
      </c>
      <c r="K492" s="28">
        <f t="shared" si="31"/>
        <v>0</v>
      </c>
      <c r="L492" s="50">
        <v>0</v>
      </c>
      <c r="M492" s="1">
        <v>0</v>
      </c>
      <c r="N492" s="50">
        <v>0</v>
      </c>
      <c r="O492" s="28">
        <f t="shared" si="32"/>
        <v>0</v>
      </c>
      <c r="P492" s="43">
        <v>0</v>
      </c>
      <c r="Q492" s="1">
        <v>0</v>
      </c>
      <c r="R492" s="1">
        <v>0</v>
      </c>
      <c r="S492" s="1">
        <v>0</v>
      </c>
    </row>
    <row r="493" spans="1:19" customFormat="1" hidden="1" x14ac:dyDescent="0.2">
      <c r="A493" s="1">
        <v>87100</v>
      </c>
      <c r="B493" s="2"/>
      <c r="C493" s="2"/>
      <c r="D493" s="2" t="s">
        <v>0</v>
      </c>
      <c r="E493" s="2" t="s">
        <v>1001</v>
      </c>
      <c r="F493" s="15" t="s">
        <v>1002</v>
      </c>
      <c r="G493" s="45">
        <f t="shared" si="29"/>
        <v>0</v>
      </c>
      <c r="H493" s="29">
        <v>0</v>
      </c>
      <c r="I493" s="30">
        <v>0</v>
      </c>
      <c r="J493" s="27">
        <f t="shared" si="30"/>
        <v>0</v>
      </c>
      <c r="K493" s="28">
        <f t="shared" si="31"/>
        <v>0</v>
      </c>
      <c r="L493" s="50">
        <v>0</v>
      </c>
      <c r="M493" s="1">
        <v>0</v>
      </c>
      <c r="N493" s="50">
        <v>0</v>
      </c>
      <c r="O493" s="28">
        <f t="shared" si="32"/>
        <v>0</v>
      </c>
      <c r="P493" s="43">
        <v>0</v>
      </c>
      <c r="Q493" s="1">
        <v>0</v>
      </c>
      <c r="R493" s="1">
        <v>0</v>
      </c>
      <c r="S493" s="1">
        <v>0</v>
      </c>
    </row>
    <row r="494" spans="1:19" customFormat="1" x14ac:dyDescent="0.2">
      <c r="A494" s="1">
        <v>87160</v>
      </c>
      <c r="B494" s="2"/>
      <c r="C494" s="2"/>
      <c r="D494" s="2" t="s">
        <v>38</v>
      </c>
      <c r="E494" s="2" t="s">
        <v>1003</v>
      </c>
      <c r="F494" s="15" t="s">
        <v>1004</v>
      </c>
      <c r="G494" s="45">
        <f t="shared" si="29"/>
        <v>7</v>
      </c>
      <c r="H494" s="29">
        <v>5</v>
      </c>
      <c r="I494" s="30">
        <v>1</v>
      </c>
      <c r="J494" s="27">
        <f t="shared" si="30"/>
        <v>2</v>
      </c>
      <c r="K494" s="28">
        <f t="shared" si="31"/>
        <v>2</v>
      </c>
      <c r="L494" s="50">
        <v>0</v>
      </c>
      <c r="M494" s="1">
        <v>0</v>
      </c>
      <c r="N494" s="50">
        <v>2</v>
      </c>
      <c r="O494" s="28">
        <f t="shared" si="32"/>
        <v>2</v>
      </c>
      <c r="P494" s="43">
        <v>0</v>
      </c>
      <c r="Q494" s="1">
        <v>2</v>
      </c>
      <c r="R494" s="1">
        <v>0</v>
      </c>
      <c r="S494" s="1">
        <v>0</v>
      </c>
    </row>
    <row r="495" spans="1:19" customFormat="1" hidden="1" x14ac:dyDescent="0.2">
      <c r="A495" s="1">
        <v>87170</v>
      </c>
      <c r="B495" s="2"/>
      <c r="C495" s="2"/>
      <c r="D495" s="93" t="s">
        <v>76</v>
      </c>
      <c r="E495" s="2" t="s">
        <v>1005</v>
      </c>
      <c r="F495" s="15" t="s">
        <v>1006</v>
      </c>
      <c r="G495" s="45">
        <f t="shared" si="29"/>
        <v>0</v>
      </c>
      <c r="H495" s="29">
        <v>0</v>
      </c>
      <c r="I495" s="30">
        <v>0</v>
      </c>
      <c r="J495" s="27">
        <f t="shared" si="30"/>
        <v>0</v>
      </c>
      <c r="K495" s="28">
        <f t="shared" si="31"/>
        <v>0</v>
      </c>
      <c r="L495" s="50">
        <v>0</v>
      </c>
      <c r="M495" s="1">
        <v>0</v>
      </c>
      <c r="N495" s="50">
        <v>0</v>
      </c>
      <c r="O495" s="28">
        <f t="shared" si="32"/>
        <v>0</v>
      </c>
      <c r="P495" s="43">
        <v>0</v>
      </c>
      <c r="Q495" s="1">
        <v>0</v>
      </c>
      <c r="R495" s="1">
        <v>0</v>
      </c>
      <c r="S495" s="1">
        <v>0</v>
      </c>
    </row>
    <row r="496" spans="1:19" customFormat="1" hidden="1" x14ac:dyDescent="0.2">
      <c r="A496" s="1">
        <v>87180</v>
      </c>
      <c r="B496" s="2"/>
      <c r="C496" s="2"/>
      <c r="D496" s="2" t="s">
        <v>38</v>
      </c>
      <c r="E496" s="2" t="s">
        <v>1007</v>
      </c>
      <c r="F496" s="15" t="s">
        <v>1008</v>
      </c>
      <c r="G496" s="45">
        <f t="shared" si="29"/>
        <v>0</v>
      </c>
      <c r="H496" s="29">
        <v>0</v>
      </c>
      <c r="I496" s="30">
        <v>0</v>
      </c>
      <c r="J496" s="27">
        <f t="shared" si="30"/>
        <v>0</v>
      </c>
      <c r="K496" s="28">
        <f t="shared" si="31"/>
        <v>0</v>
      </c>
      <c r="L496" s="50">
        <v>0</v>
      </c>
      <c r="M496" s="1">
        <v>0</v>
      </c>
      <c r="N496" s="50">
        <v>0</v>
      </c>
      <c r="O496" s="28">
        <f t="shared" si="32"/>
        <v>0</v>
      </c>
      <c r="P496" s="43">
        <v>0</v>
      </c>
      <c r="Q496" s="1">
        <v>0</v>
      </c>
      <c r="R496" s="1">
        <v>0</v>
      </c>
      <c r="S496" s="1">
        <v>0</v>
      </c>
    </row>
    <row r="497" spans="1:19" customFormat="1" x14ac:dyDescent="0.2">
      <c r="A497" s="1">
        <v>87190</v>
      </c>
      <c r="B497" s="2"/>
      <c r="C497" s="2"/>
      <c r="D497" s="2" t="s">
        <v>38</v>
      </c>
      <c r="E497" s="2" t="s">
        <v>1009</v>
      </c>
      <c r="F497" s="15" t="s">
        <v>1010</v>
      </c>
      <c r="G497" s="45">
        <f t="shared" si="29"/>
        <v>4</v>
      </c>
      <c r="H497" s="29">
        <v>3</v>
      </c>
      <c r="I497" s="30">
        <v>1</v>
      </c>
      <c r="J497" s="27">
        <f t="shared" si="30"/>
        <v>1</v>
      </c>
      <c r="K497" s="28">
        <f t="shared" si="31"/>
        <v>1</v>
      </c>
      <c r="L497" s="50">
        <v>0</v>
      </c>
      <c r="M497" s="1">
        <v>0</v>
      </c>
      <c r="N497" s="50">
        <v>1</v>
      </c>
      <c r="O497" s="28">
        <f t="shared" si="32"/>
        <v>1</v>
      </c>
      <c r="P497" s="43">
        <v>0</v>
      </c>
      <c r="Q497" s="1">
        <v>1</v>
      </c>
      <c r="R497" s="1">
        <v>0</v>
      </c>
      <c r="S497" s="1">
        <v>0</v>
      </c>
    </row>
    <row r="498" spans="1:19" customFormat="1" x14ac:dyDescent="0.2">
      <c r="A498" s="1">
        <v>87210</v>
      </c>
      <c r="B498" s="2"/>
      <c r="C498" s="2"/>
      <c r="D498" s="2" t="s">
        <v>38</v>
      </c>
      <c r="E498" s="2" t="s">
        <v>1011</v>
      </c>
      <c r="F498" s="15" t="s">
        <v>1012</v>
      </c>
      <c r="G498" s="45">
        <f t="shared" si="29"/>
        <v>6</v>
      </c>
      <c r="H498" s="29">
        <v>3</v>
      </c>
      <c r="I498" s="30">
        <v>2</v>
      </c>
      <c r="J498" s="27">
        <f t="shared" si="30"/>
        <v>3</v>
      </c>
      <c r="K498" s="28">
        <f t="shared" si="31"/>
        <v>2</v>
      </c>
      <c r="L498" s="50">
        <v>2</v>
      </c>
      <c r="M498" s="1">
        <v>2</v>
      </c>
      <c r="N498" s="50">
        <v>1</v>
      </c>
      <c r="O498" s="28">
        <f t="shared" si="32"/>
        <v>2</v>
      </c>
      <c r="P498" s="43">
        <v>0</v>
      </c>
      <c r="Q498" s="1">
        <v>0</v>
      </c>
      <c r="R498" s="1">
        <v>2</v>
      </c>
      <c r="S498" s="1">
        <v>0</v>
      </c>
    </row>
    <row r="499" spans="1:19" x14ac:dyDescent="0.2">
      <c r="A499" s="1">
        <v>87220</v>
      </c>
      <c r="B499" s="2"/>
      <c r="C499" s="2"/>
      <c r="D499" s="2" t="s">
        <v>38</v>
      </c>
      <c r="E499" s="2" t="s">
        <v>1013</v>
      </c>
      <c r="F499" s="15" t="s">
        <v>1014</v>
      </c>
      <c r="G499" s="45">
        <f t="shared" si="29"/>
        <v>7</v>
      </c>
      <c r="H499" s="29">
        <v>5</v>
      </c>
      <c r="I499" s="30">
        <v>1</v>
      </c>
      <c r="J499" s="27">
        <f t="shared" si="30"/>
        <v>2</v>
      </c>
      <c r="K499" s="28">
        <f t="shared" si="31"/>
        <v>4</v>
      </c>
      <c r="L499" s="50">
        <v>0</v>
      </c>
      <c r="M499" s="1">
        <v>0</v>
      </c>
      <c r="N499" s="50">
        <v>2</v>
      </c>
      <c r="O499" s="28">
        <f t="shared" si="32"/>
        <v>4</v>
      </c>
      <c r="P499" s="43">
        <v>2</v>
      </c>
      <c r="Q499" s="1">
        <v>0</v>
      </c>
      <c r="R499" s="1">
        <v>4</v>
      </c>
      <c r="S499" s="1">
        <v>0</v>
      </c>
    </row>
    <row r="500" spans="1:19" customFormat="1" x14ac:dyDescent="0.2">
      <c r="A500" s="1">
        <v>87230</v>
      </c>
      <c r="B500" s="2"/>
      <c r="C500" s="2"/>
      <c r="D500" s="2" t="s">
        <v>38</v>
      </c>
      <c r="E500" s="2" t="s">
        <v>1015</v>
      </c>
      <c r="F500" s="15" t="s">
        <v>1016</v>
      </c>
      <c r="G500" s="45">
        <f t="shared" si="29"/>
        <v>6</v>
      </c>
      <c r="H500" s="29">
        <v>2</v>
      </c>
      <c r="I500" s="30">
        <v>1</v>
      </c>
      <c r="J500" s="27">
        <f t="shared" si="30"/>
        <v>4</v>
      </c>
      <c r="K500" s="28">
        <f t="shared" si="31"/>
        <v>2</v>
      </c>
      <c r="L500" s="50">
        <v>0</v>
      </c>
      <c r="M500" s="1">
        <v>0</v>
      </c>
      <c r="N500" s="50">
        <v>4</v>
      </c>
      <c r="O500" s="28">
        <f t="shared" si="32"/>
        <v>2</v>
      </c>
      <c r="P500" s="43">
        <v>1</v>
      </c>
      <c r="Q500" s="1">
        <v>0</v>
      </c>
      <c r="R500" s="1">
        <v>2</v>
      </c>
      <c r="S500" s="1">
        <v>1</v>
      </c>
    </row>
    <row r="501" spans="1:19" customFormat="1" x14ac:dyDescent="0.2">
      <c r="A501" s="1">
        <v>87240</v>
      </c>
      <c r="B501" s="2"/>
      <c r="C501" s="2"/>
      <c r="D501" s="93" t="s">
        <v>76</v>
      </c>
      <c r="E501" s="2" t="s">
        <v>1017</v>
      </c>
      <c r="F501" s="15" t="s">
        <v>1018</v>
      </c>
      <c r="G501" s="45">
        <f t="shared" si="29"/>
        <v>2</v>
      </c>
      <c r="H501" s="29">
        <v>0</v>
      </c>
      <c r="I501" s="30">
        <v>0</v>
      </c>
      <c r="J501" s="27">
        <f t="shared" si="30"/>
        <v>2</v>
      </c>
      <c r="K501" s="28">
        <f t="shared" si="31"/>
        <v>2</v>
      </c>
      <c r="L501" s="50">
        <v>0</v>
      </c>
      <c r="M501" s="1">
        <v>0</v>
      </c>
      <c r="N501" s="50">
        <v>2</v>
      </c>
      <c r="O501" s="28">
        <f t="shared" si="32"/>
        <v>2</v>
      </c>
      <c r="P501" s="43">
        <v>0</v>
      </c>
      <c r="Q501" s="1">
        <v>0</v>
      </c>
      <c r="R501" s="1">
        <v>2</v>
      </c>
      <c r="S501" s="1">
        <v>0</v>
      </c>
    </row>
    <row r="502" spans="1:19" customFormat="1" hidden="1" x14ac:dyDescent="0.2">
      <c r="A502" s="1">
        <v>87250</v>
      </c>
      <c r="B502" s="2"/>
      <c r="C502" s="2"/>
      <c r="D502" s="93" t="s">
        <v>96</v>
      </c>
      <c r="E502" s="2" t="s">
        <v>1019</v>
      </c>
      <c r="F502" s="15" t="s">
        <v>1020</v>
      </c>
      <c r="G502" s="45">
        <f t="shared" si="29"/>
        <v>0</v>
      </c>
      <c r="H502" s="29">
        <v>0</v>
      </c>
      <c r="I502" s="30">
        <v>0</v>
      </c>
      <c r="J502" s="27">
        <f t="shared" si="30"/>
        <v>0</v>
      </c>
      <c r="K502" s="28">
        <f t="shared" si="31"/>
        <v>0</v>
      </c>
      <c r="L502" s="50">
        <v>0</v>
      </c>
      <c r="M502" s="1">
        <v>0</v>
      </c>
      <c r="N502" s="50">
        <v>0</v>
      </c>
      <c r="O502" s="28">
        <f t="shared" si="32"/>
        <v>0</v>
      </c>
      <c r="P502" s="43">
        <v>0</v>
      </c>
      <c r="Q502" s="1">
        <v>0</v>
      </c>
      <c r="R502" s="1">
        <v>0</v>
      </c>
      <c r="S502" s="1">
        <v>0</v>
      </c>
    </row>
    <row r="503" spans="1:19" customFormat="1" x14ac:dyDescent="0.2">
      <c r="A503" s="1">
        <v>87270</v>
      </c>
      <c r="B503" s="2"/>
      <c r="C503" s="2"/>
      <c r="D503" s="2" t="s">
        <v>38</v>
      </c>
      <c r="E503" s="2" t="s">
        <v>1021</v>
      </c>
      <c r="F503" s="15" t="s">
        <v>1022</v>
      </c>
      <c r="G503" s="45">
        <f t="shared" si="29"/>
        <v>2</v>
      </c>
      <c r="H503" s="29">
        <v>1</v>
      </c>
      <c r="I503" s="30">
        <v>1</v>
      </c>
      <c r="J503" s="27">
        <f t="shared" si="30"/>
        <v>1</v>
      </c>
      <c r="K503" s="28">
        <f t="shared" si="31"/>
        <v>1</v>
      </c>
      <c r="L503" s="50">
        <v>0</v>
      </c>
      <c r="M503" s="1">
        <v>0</v>
      </c>
      <c r="N503" s="50">
        <v>1</v>
      </c>
      <c r="O503" s="28">
        <f t="shared" si="32"/>
        <v>1</v>
      </c>
      <c r="P503" s="43">
        <v>1</v>
      </c>
      <c r="Q503" s="1">
        <v>0</v>
      </c>
      <c r="R503" s="1">
        <v>0</v>
      </c>
      <c r="S503" s="1">
        <v>0</v>
      </c>
    </row>
    <row r="504" spans="1:19" customFormat="1" x14ac:dyDescent="0.2">
      <c r="A504" s="1">
        <v>87280</v>
      </c>
      <c r="B504" s="2"/>
      <c r="C504" s="2"/>
      <c r="D504" s="2" t="s">
        <v>38</v>
      </c>
      <c r="E504" s="2" t="s">
        <v>1023</v>
      </c>
      <c r="F504" s="15" t="s">
        <v>1024</v>
      </c>
      <c r="G504" s="45">
        <f t="shared" si="29"/>
        <v>4</v>
      </c>
      <c r="H504" s="29">
        <v>2</v>
      </c>
      <c r="I504" s="30">
        <v>1</v>
      </c>
      <c r="J504" s="27">
        <f t="shared" si="30"/>
        <v>2</v>
      </c>
      <c r="K504" s="28">
        <f t="shared" si="31"/>
        <v>2</v>
      </c>
      <c r="L504" s="50">
        <v>0</v>
      </c>
      <c r="M504" s="1">
        <v>0</v>
      </c>
      <c r="N504" s="50">
        <v>2</v>
      </c>
      <c r="O504" s="28">
        <f t="shared" si="32"/>
        <v>2</v>
      </c>
      <c r="P504" s="43">
        <v>0</v>
      </c>
      <c r="Q504" s="1">
        <v>2</v>
      </c>
      <c r="R504" s="1">
        <v>0</v>
      </c>
      <c r="S504" s="1">
        <v>0</v>
      </c>
    </row>
    <row r="505" spans="1:19" customFormat="1" x14ac:dyDescent="0.2">
      <c r="A505" s="1">
        <v>87320</v>
      </c>
      <c r="B505" s="2"/>
      <c r="C505" s="2"/>
      <c r="D505" s="2" t="s">
        <v>38</v>
      </c>
      <c r="E505" s="2" t="s">
        <v>1025</v>
      </c>
      <c r="F505" s="15" t="s">
        <v>1026</v>
      </c>
      <c r="G505" s="45">
        <f t="shared" si="29"/>
        <v>7</v>
      </c>
      <c r="H505" s="29">
        <v>4</v>
      </c>
      <c r="I505" s="30">
        <v>1</v>
      </c>
      <c r="J505" s="27">
        <f t="shared" si="30"/>
        <v>3</v>
      </c>
      <c r="K505" s="28">
        <f t="shared" si="31"/>
        <v>3</v>
      </c>
      <c r="L505" s="50">
        <v>1</v>
      </c>
      <c r="M505" s="1">
        <v>1</v>
      </c>
      <c r="N505" s="50">
        <v>2</v>
      </c>
      <c r="O505" s="28">
        <f t="shared" si="32"/>
        <v>3</v>
      </c>
      <c r="P505" s="43">
        <v>0</v>
      </c>
      <c r="Q505" s="1">
        <v>0</v>
      </c>
      <c r="R505" s="1">
        <v>3</v>
      </c>
      <c r="S505" s="1">
        <v>0</v>
      </c>
    </row>
    <row r="506" spans="1:19" customFormat="1" x14ac:dyDescent="0.2">
      <c r="A506" s="1">
        <v>87340</v>
      </c>
      <c r="B506" s="2"/>
      <c r="C506" s="2"/>
      <c r="D506" s="2" t="s">
        <v>38</v>
      </c>
      <c r="E506" s="2" t="s">
        <v>1027</v>
      </c>
      <c r="F506" s="15" t="s">
        <v>1028</v>
      </c>
      <c r="G506" s="45">
        <f t="shared" si="29"/>
        <v>13</v>
      </c>
      <c r="H506" s="29">
        <v>12</v>
      </c>
      <c r="I506" s="30">
        <v>3</v>
      </c>
      <c r="J506" s="27">
        <f t="shared" si="30"/>
        <v>1</v>
      </c>
      <c r="K506" s="28">
        <f t="shared" si="31"/>
        <v>41</v>
      </c>
      <c r="L506" s="50">
        <v>0</v>
      </c>
      <c r="M506" s="1">
        <v>0</v>
      </c>
      <c r="N506" s="50">
        <v>1</v>
      </c>
      <c r="O506" s="28">
        <f t="shared" si="32"/>
        <v>41</v>
      </c>
      <c r="P506" s="43">
        <v>0</v>
      </c>
      <c r="Q506" s="1">
        <v>0</v>
      </c>
      <c r="R506" s="1">
        <v>41</v>
      </c>
      <c r="S506" s="1">
        <v>0</v>
      </c>
    </row>
    <row r="507" spans="1:19" customFormat="1" x14ac:dyDescent="0.2">
      <c r="A507" s="1">
        <v>87360</v>
      </c>
      <c r="B507" s="2"/>
      <c r="C507" s="2"/>
      <c r="D507" s="2" t="s">
        <v>0</v>
      </c>
      <c r="E507" s="2" t="s">
        <v>1029</v>
      </c>
      <c r="F507" s="15" t="s">
        <v>1030</v>
      </c>
      <c r="G507" s="45">
        <f t="shared" si="29"/>
        <v>1</v>
      </c>
      <c r="H507" s="29">
        <v>1</v>
      </c>
      <c r="I507" s="30">
        <v>1</v>
      </c>
      <c r="J507" s="27">
        <f t="shared" si="30"/>
        <v>0</v>
      </c>
      <c r="K507" s="28">
        <f t="shared" si="31"/>
        <v>0</v>
      </c>
      <c r="L507" s="50">
        <v>0</v>
      </c>
      <c r="M507" s="1">
        <v>0</v>
      </c>
      <c r="N507" s="50">
        <v>0</v>
      </c>
      <c r="O507" s="28">
        <f t="shared" si="32"/>
        <v>0</v>
      </c>
      <c r="P507" s="43">
        <v>0</v>
      </c>
      <c r="Q507" s="1">
        <v>0</v>
      </c>
      <c r="R507" s="1">
        <v>0</v>
      </c>
      <c r="S507" s="1">
        <v>0</v>
      </c>
    </row>
    <row r="508" spans="1:19" customFormat="1" x14ac:dyDescent="0.2">
      <c r="A508" s="1">
        <v>87380</v>
      </c>
      <c r="B508" s="2"/>
      <c r="C508" s="2"/>
      <c r="D508" s="2" t="s">
        <v>38</v>
      </c>
      <c r="E508" s="2" t="s">
        <v>1031</v>
      </c>
      <c r="F508" s="15" t="s">
        <v>1032</v>
      </c>
      <c r="G508" s="45">
        <f t="shared" si="29"/>
        <v>10</v>
      </c>
      <c r="H508" s="29">
        <v>9</v>
      </c>
      <c r="I508" s="30">
        <v>1</v>
      </c>
      <c r="J508" s="27">
        <f t="shared" si="30"/>
        <v>1</v>
      </c>
      <c r="K508" s="28">
        <f t="shared" si="31"/>
        <v>1</v>
      </c>
      <c r="L508" s="50">
        <v>1</v>
      </c>
      <c r="M508" s="1">
        <v>1</v>
      </c>
      <c r="N508" s="50">
        <v>0</v>
      </c>
      <c r="O508" s="28">
        <f t="shared" si="32"/>
        <v>0</v>
      </c>
      <c r="P508" s="43">
        <v>0</v>
      </c>
      <c r="Q508" s="1">
        <v>0</v>
      </c>
      <c r="R508" s="1">
        <v>0</v>
      </c>
      <c r="S508" s="1">
        <v>0</v>
      </c>
    </row>
    <row r="509" spans="1:19" customFormat="1" x14ac:dyDescent="0.2">
      <c r="A509" s="1">
        <v>87390</v>
      </c>
      <c r="B509" s="2"/>
      <c r="C509" s="2"/>
      <c r="D509" s="2" t="s">
        <v>38</v>
      </c>
      <c r="E509" s="2" t="s">
        <v>1033</v>
      </c>
      <c r="F509" s="15" t="s">
        <v>1034</v>
      </c>
      <c r="G509" s="45">
        <f t="shared" si="29"/>
        <v>11</v>
      </c>
      <c r="H509" s="29">
        <v>5</v>
      </c>
      <c r="I509" s="30">
        <v>1</v>
      </c>
      <c r="J509" s="27">
        <f t="shared" si="30"/>
        <v>6</v>
      </c>
      <c r="K509" s="28">
        <f t="shared" si="31"/>
        <v>4</v>
      </c>
      <c r="L509" s="50">
        <v>0</v>
      </c>
      <c r="M509" s="1">
        <v>0</v>
      </c>
      <c r="N509" s="50">
        <v>6</v>
      </c>
      <c r="O509" s="28">
        <f t="shared" si="32"/>
        <v>4</v>
      </c>
      <c r="P509" s="43">
        <v>4</v>
      </c>
      <c r="Q509" s="1">
        <v>3</v>
      </c>
      <c r="R509" s="1">
        <v>3</v>
      </c>
      <c r="S509" s="1">
        <v>0</v>
      </c>
    </row>
    <row r="510" spans="1:19" customFormat="1" hidden="1" x14ac:dyDescent="0.2">
      <c r="A510" s="1">
        <v>87410</v>
      </c>
      <c r="B510" s="2"/>
      <c r="C510" s="2"/>
      <c r="D510" s="93" t="s">
        <v>76</v>
      </c>
      <c r="E510" s="2" t="s">
        <v>1035</v>
      </c>
      <c r="F510" s="15" t="s">
        <v>1036</v>
      </c>
      <c r="G510" s="45">
        <f t="shared" si="29"/>
        <v>0</v>
      </c>
      <c r="H510" s="29">
        <v>0</v>
      </c>
      <c r="I510" s="30">
        <v>0</v>
      </c>
      <c r="J510" s="27">
        <f t="shared" si="30"/>
        <v>0</v>
      </c>
      <c r="K510" s="28">
        <f t="shared" si="31"/>
        <v>0</v>
      </c>
      <c r="L510" s="50">
        <v>0</v>
      </c>
      <c r="M510" s="1">
        <v>0</v>
      </c>
      <c r="N510" s="50">
        <v>0</v>
      </c>
      <c r="O510" s="28">
        <f t="shared" si="32"/>
        <v>0</v>
      </c>
      <c r="P510" s="43">
        <v>0</v>
      </c>
      <c r="Q510" s="1">
        <v>0</v>
      </c>
      <c r="R510" s="1">
        <v>0</v>
      </c>
      <c r="S510" s="1">
        <v>0</v>
      </c>
    </row>
    <row r="511" spans="1:19" customFormat="1" x14ac:dyDescent="0.2">
      <c r="A511" s="1">
        <v>87470</v>
      </c>
      <c r="B511" s="2"/>
      <c r="C511" s="2"/>
      <c r="D511" s="2" t="s">
        <v>38</v>
      </c>
      <c r="E511" s="2" t="s">
        <v>1037</v>
      </c>
      <c r="F511" s="15" t="s">
        <v>1038</v>
      </c>
      <c r="G511" s="45">
        <f t="shared" si="29"/>
        <v>3</v>
      </c>
      <c r="H511" s="29">
        <v>3</v>
      </c>
      <c r="I511" s="30">
        <v>1</v>
      </c>
      <c r="J511" s="27">
        <f t="shared" si="30"/>
        <v>0</v>
      </c>
      <c r="K511" s="28">
        <f t="shared" si="31"/>
        <v>0</v>
      </c>
      <c r="L511" s="50">
        <v>0</v>
      </c>
      <c r="M511" s="1">
        <v>0</v>
      </c>
      <c r="N511" s="50">
        <v>0</v>
      </c>
      <c r="O511" s="28">
        <f t="shared" si="32"/>
        <v>0</v>
      </c>
      <c r="P511" s="43">
        <v>0</v>
      </c>
      <c r="Q511" s="1">
        <v>0</v>
      </c>
      <c r="R511" s="1">
        <v>0</v>
      </c>
      <c r="S511" s="1">
        <v>0</v>
      </c>
    </row>
    <row r="512" spans="1:19" customFormat="1" x14ac:dyDescent="0.2">
      <c r="A512" s="1">
        <v>87500</v>
      </c>
      <c r="B512" s="2"/>
      <c r="C512" s="2"/>
      <c r="D512" s="2" t="s">
        <v>38</v>
      </c>
      <c r="E512" s="2" t="s">
        <v>1039</v>
      </c>
      <c r="F512" s="15" t="s">
        <v>1040</v>
      </c>
      <c r="G512" s="45">
        <f t="shared" si="29"/>
        <v>9</v>
      </c>
      <c r="H512" s="29">
        <v>2</v>
      </c>
      <c r="I512" s="30">
        <v>1</v>
      </c>
      <c r="J512" s="27">
        <f t="shared" si="30"/>
        <v>7</v>
      </c>
      <c r="K512" s="28">
        <f t="shared" si="31"/>
        <v>5</v>
      </c>
      <c r="L512" s="50">
        <v>1</v>
      </c>
      <c r="M512" s="1">
        <v>1</v>
      </c>
      <c r="N512" s="50">
        <v>6</v>
      </c>
      <c r="O512" s="28">
        <f t="shared" si="32"/>
        <v>5</v>
      </c>
      <c r="P512" s="43">
        <v>1</v>
      </c>
      <c r="Q512" s="1">
        <v>5</v>
      </c>
      <c r="R512" s="1">
        <v>1</v>
      </c>
      <c r="S512" s="1">
        <v>0</v>
      </c>
    </row>
    <row r="513" spans="1:19" customFormat="1" x14ac:dyDescent="0.2">
      <c r="A513" s="1">
        <v>87540</v>
      </c>
      <c r="B513" s="2"/>
      <c r="C513" s="2"/>
      <c r="D513" s="2" t="s">
        <v>38</v>
      </c>
      <c r="E513" s="2" t="s">
        <v>1041</v>
      </c>
      <c r="F513" s="15" t="s">
        <v>1042</v>
      </c>
      <c r="G513" s="45">
        <f t="shared" si="29"/>
        <v>11</v>
      </c>
      <c r="H513" s="29">
        <v>10</v>
      </c>
      <c r="I513" s="30">
        <v>1</v>
      </c>
      <c r="J513" s="27">
        <f t="shared" si="30"/>
        <v>1</v>
      </c>
      <c r="K513" s="28">
        <f t="shared" si="31"/>
        <v>2</v>
      </c>
      <c r="L513" s="50">
        <v>0</v>
      </c>
      <c r="M513" s="1">
        <v>0</v>
      </c>
      <c r="N513" s="50">
        <v>1</v>
      </c>
      <c r="O513" s="28">
        <f t="shared" si="32"/>
        <v>2</v>
      </c>
      <c r="P513" s="43">
        <v>2</v>
      </c>
      <c r="Q513" s="1">
        <v>0</v>
      </c>
      <c r="R513" s="1">
        <v>0</v>
      </c>
      <c r="S513" s="1">
        <v>0</v>
      </c>
    </row>
    <row r="514" spans="1:19" customFormat="1" x14ac:dyDescent="0.2">
      <c r="A514" s="1">
        <v>87580</v>
      </c>
      <c r="B514" s="2"/>
      <c r="C514" s="2"/>
      <c r="D514" s="2" t="s">
        <v>38</v>
      </c>
      <c r="E514" s="2" t="s">
        <v>1043</v>
      </c>
      <c r="F514" s="15" t="s">
        <v>1044</v>
      </c>
      <c r="G514" s="45">
        <f t="shared" ref="G514:G577" si="33">SUM(H514, J514)</f>
        <v>6</v>
      </c>
      <c r="H514" s="29">
        <v>1</v>
      </c>
      <c r="I514" s="30">
        <v>1</v>
      </c>
      <c r="J514" s="27">
        <f t="shared" ref="J514:J577" si="34">L514+N514</f>
        <v>5</v>
      </c>
      <c r="K514" s="28">
        <f t="shared" ref="K514:K577" si="35">MAX(P514:S514, M514)</f>
        <v>2</v>
      </c>
      <c r="L514" s="50">
        <v>0</v>
      </c>
      <c r="M514" s="1">
        <v>0</v>
      </c>
      <c r="N514" s="50">
        <v>5</v>
      </c>
      <c r="O514" s="28">
        <f t="shared" si="32"/>
        <v>2</v>
      </c>
      <c r="P514" s="43">
        <v>2</v>
      </c>
      <c r="Q514" s="1">
        <v>0</v>
      </c>
      <c r="R514" s="1">
        <v>1</v>
      </c>
      <c r="S514" s="1">
        <v>0</v>
      </c>
    </row>
    <row r="515" spans="1:19" customFormat="1" x14ac:dyDescent="0.2">
      <c r="A515" s="1">
        <v>87600</v>
      </c>
      <c r="B515" s="2"/>
      <c r="C515" s="2"/>
      <c r="D515" s="2" t="s">
        <v>38</v>
      </c>
      <c r="E515" s="2" t="s">
        <v>1045</v>
      </c>
      <c r="F515" s="15" t="s">
        <v>1046</v>
      </c>
      <c r="G515" s="45">
        <f t="shared" si="33"/>
        <v>3</v>
      </c>
      <c r="H515" s="29">
        <v>2</v>
      </c>
      <c r="I515" s="30">
        <v>1</v>
      </c>
      <c r="J515" s="27">
        <f t="shared" si="34"/>
        <v>1</v>
      </c>
      <c r="K515" s="28">
        <f t="shared" si="35"/>
        <v>1</v>
      </c>
      <c r="L515" s="50">
        <v>0</v>
      </c>
      <c r="M515" s="1">
        <v>0</v>
      </c>
      <c r="N515" s="50">
        <v>1</v>
      </c>
      <c r="O515" s="28">
        <f t="shared" si="32"/>
        <v>1</v>
      </c>
      <c r="P515" s="43">
        <v>1</v>
      </c>
      <c r="Q515" s="1">
        <v>0</v>
      </c>
      <c r="R515" s="1">
        <v>0</v>
      </c>
      <c r="S515" s="1">
        <v>0</v>
      </c>
    </row>
    <row r="516" spans="1:19" customFormat="1" hidden="1" x14ac:dyDescent="0.2">
      <c r="A516" s="1">
        <v>87620</v>
      </c>
      <c r="B516" s="2"/>
      <c r="C516" s="2"/>
      <c r="D516" s="93" t="s">
        <v>91</v>
      </c>
      <c r="E516" s="2" t="s">
        <v>1047</v>
      </c>
      <c r="F516" s="15" t="s">
        <v>1048</v>
      </c>
      <c r="G516" s="45">
        <f t="shared" si="33"/>
        <v>0</v>
      </c>
      <c r="H516" s="29">
        <v>0</v>
      </c>
      <c r="I516" s="30">
        <v>0</v>
      </c>
      <c r="J516" s="27">
        <f t="shared" si="34"/>
        <v>0</v>
      </c>
      <c r="K516" s="28">
        <f t="shared" si="35"/>
        <v>0</v>
      </c>
      <c r="L516" s="50">
        <v>0</v>
      </c>
      <c r="M516" s="1">
        <v>0</v>
      </c>
      <c r="N516" s="50">
        <v>0</v>
      </c>
      <c r="O516" s="28">
        <f t="shared" si="32"/>
        <v>0</v>
      </c>
      <c r="P516" s="43">
        <v>0</v>
      </c>
      <c r="Q516" s="1">
        <v>0</v>
      </c>
      <c r="R516" s="1">
        <v>0</v>
      </c>
      <c r="S516" s="1">
        <v>0</v>
      </c>
    </row>
    <row r="517" spans="1:19" x14ac:dyDescent="0.2">
      <c r="A517" s="1">
        <v>87720</v>
      </c>
      <c r="B517" s="2"/>
      <c r="C517" s="2"/>
      <c r="D517" s="2" t="s">
        <v>0</v>
      </c>
      <c r="E517" s="2" t="s">
        <v>1049</v>
      </c>
      <c r="F517" s="15" t="s">
        <v>1050</v>
      </c>
      <c r="G517" s="45">
        <f t="shared" si="33"/>
        <v>10</v>
      </c>
      <c r="H517" s="29">
        <v>9</v>
      </c>
      <c r="I517" s="30">
        <v>1</v>
      </c>
      <c r="J517" s="27">
        <f t="shared" si="34"/>
        <v>1</v>
      </c>
      <c r="K517" s="28">
        <f t="shared" si="35"/>
        <v>1</v>
      </c>
      <c r="L517" s="50">
        <v>0</v>
      </c>
      <c r="M517" s="1">
        <v>0</v>
      </c>
      <c r="N517" s="50">
        <v>1</v>
      </c>
      <c r="O517" s="28">
        <f t="shared" si="32"/>
        <v>1</v>
      </c>
      <c r="P517" s="43">
        <v>0</v>
      </c>
      <c r="Q517" s="1">
        <v>0</v>
      </c>
      <c r="R517" s="1">
        <v>1</v>
      </c>
      <c r="S517" s="1">
        <v>0</v>
      </c>
    </row>
    <row r="518" spans="1:19" customFormat="1" x14ac:dyDescent="0.2">
      <c r="A518" s="1">
        <v>87740</v>
      </c>
      <c r="B518" s="2"/>
      <c r="C518" s="2"/>
      <c r="D518" s="2" t="s">
        <v>38</v>
      </c>
      <c r="E518" s="2" t="s">
        <v>1051</v>
      </c>
      <c r="F518" s="15" t="s">
        <v>1052</v>
      </c>
      <c r="G518" s="45">
        <f t="shared" si="33"/>
        <v>1</v>
      </c>
      <c r="H518" s="29">
        <v>1</v>
      </c>
      <c r="I518" s="30">
        <v>1</v>
      </c>
      <c r="J518" s="27">
        <f t="shared" si="34"/>
        <v>0</v>
      </c>
      <c r="K518" s="28">
        <f t="shared" si="35"/>
        <v>0</v>
      </c>
      <c r="L518" s="50">
        <v>0</v>
      </c>
      <c r="M518" s="1">
        <v>0</v>
      </c>
      <c r="N518" s="50">
        <v>0</v>
      </c>
      <c r="O518" s="28">
        <f t="shared" si="32"/>
        <v>0</v>
      </c>
      <c r="P518" s="43">
        <v>0</v>
      </c>
      <c r="Q518" s="1">
        <v>0</v>
      </c>
      <c r="R518" s="1">
        <v>0</v>
      </c>
      <c r="S518" s="1">
        <v>0</v>
      </c>
    </row>
    <row r="519" spans="1:19" customFormat="1" hidden="1" x14ac:dyDescent="0.2">
      <c r="A519" s="1">
        <v>87750</v>
      </c>
      <c r="B519" s="2"/>
      <c r="C519" s="2"/>
      <c r="D519" s="93" t="s">
        <v>76</v>
      </c>
      <c r="E519" s="2" t="s">
        <v>1053</v>
      </c>
      <c r="F519" s="15" t="s">
        <v>1054</v>
      </c>
      <c r="G519" s="45">
        <f t="shared" si="33"/>
        <v>0</v>
      </c>
      <c r="H519" s="29">
        <v>0</v>
      </c>
      <c r="I519" s="30">
        <v>0</v>
      </c>
      <c r="J519" s="27">
        <f t="shared" si="34"/>
        <v>0</v>
      </c>
      <c r="K519" s="28">
        <f t="shared" si="35"/>
        <v>0</v>
      </c>
      <c r="L519" s="50">
        <v>0</v>
      </c>
      <c r="M519" s="1">
        <v>0</v>
      </c>
      <c r="N519" s="50">
        <v>0</v>
      </c>
      <c r="O519" s="28">
        <f t="shared" si="32"/>
        <v>0</v>
      </c>
      <c r="P519" s="43">
        <v>0</v>
      </c>
      <c r="Q519" s="1">
        <v>0</v>
      </c>
      <c r="R519" s="1">
        <v>0</v>
      </c>
      <c r="S519" s="1">
        <v>0</v>
      </c>
    </row>
    <row r="520" spans="1:19" customFormat="1" hidden="1" x14ac:dyDescent="0.2">
      <c r="A520" s="1">
        <v>87760</v>
      </c>
      <c r="B520" s="2"/>
      <c r="C520" s="2"/>
      <c r="D520" s="2" t="s">
        <v>38</v>
      </c>
      <c r="E520" s="2" t="s">
        <v>1055</v>
      </c>
      <c r="F520" s="15" t="s">
        <v>1056</v>
      </c>
      <c r="G520" s="45">
        <f t="shared" si="33"/>
        <v>0</v>
      </c>
      <c r="H520" s="29">
        <v>0</v>
      </c>
      <c r="I520" s="30">
        <v>0</v>
      </c>
      <c r="J520" s="27">
        <f t="shared" si="34"/>
        <v>0</v>
      </c>
      <c r="K520" s="28">
        <f t="shared" si="35"/>
        <v>0</v>
      </c>
      <c r="L520" s="50">
        <v>0</v>
      </c>
      <c r="M520" s="1">
        <v>0</v>
      </c>
      <c r="N520" s="50">
        <v>0</v>
      </c>
      <c r="O520" s="28">
        <f t="shared" si="32"/>
        <v>0</v>
      </c>
      <c r="P520" s="43">
        <v>0</v>
      </c>
      <c r="Q520" s="1">
        <v>0</v>
      </c>
      <c r="R520" s="1">
        <v>0</v>
      </c>
      <c r="S520" s="1">
        <v>0</v>
      </c>
    </row>
    <row r="521" spans="1:19" hidden="1" x14ac:dyDescent="0.2">
      <c r="A521" s="1">
        <v>87770</v>
      </c>
      <c r="B521" s="2"/>
      <c r="C521" s="2"/>
      <c r="D521" s="2" t="s">
        <v>38</v>
      </c>
      <c r="E521" s="2" t="s">
        <v>1057</v>
      </c>
      <c r="F521" s="15" t="s">
        <v>1058</v>
      </c>
      <c r="G521" s="45">
        <f t="shared" si="33"/>
        <v>0</v>
      </c>
      <c r="H521" s="29">
        <v>0</v>
      </c>
      <c r="I521" s="30">
        <v>0</v>
      </c>
      <c r="J521" s="27">
        <f t="shared" si="34"/>
        <v>0</v>
      </c>
      <c r="K521" s="28">
        <f t="shared" si="35"/>
        <v>0</v>
      </c>
      <c r="L521" s="50">
        <v>0</v>
      </c>
      <c r="M521" s="1">
        <v>0</v>
      </c>
      <c r="N521" s="50">
        <v>0</v>
      </c>
      <c r="O521" s="28">
        <f t="shared" si="32"/>
        <v>0</v>
      </c>
      <c r="P521" s="43">
        <v>0</v>
      </c>
      <c r="Q521" s="1">
        <v>0</v>
      </c>
      <c r="R521" s="1">
        <v>0</v>
      </c>
      <c r="S521" s="1">
        <v>0</v>
      </c>
    </row>
    <row r="522" spans="1:19" customFormat="1" x14ac:dyDescent="0.2">
      <c r="A522" s="40">
        <v>87770.5</v>
      </c>
      <c r="B522" s="2" t="s">
        <v>427</v>
      </c>
      <c r="C522" s="2" t="s">
        <v>427</v>
      </c>
      <c r="D522" s="2" t="s">
        <v>106</v>
      </c>
      <c r="E522" s="2" t="s">
        <v>2098</v>
      </c>
      <c r="F522" s="15" t="s">
        <v>2099</v>
      </c>
      <c r="G522" s="45">
        <f t="shared" si="33"/>
        <v>5</v>
      </c>
      <c r="H522" s="29">
        <v>1</v>
      </c>
      <c r="I522" s="30">
        <v>1</v>
      </c>
      <c r="J522" s="27">
        <f t="shared" si="34"/>
        <v>4</v>
      </c>
      <c r="K522" s="28">
        <f t="shared" si="35"/>
        <v>1</v>
      </c>
      <c r="L522" s="50">
        <v>1</v>
      </c>
      <c r="M522" s="1">
        <v>1</v>
      </c>
      <c r="N522" s="50">
        <v>3</v>
      </c>
      <c r="O522" s="28">
        <f t="shared" si="32"/>
        <v>1</v>
      </c>
      <c r="P522" s="43">
        <v>1</v>
      </c>
      <c r="Q522" s="1">
        <v>1</v>
      </c>
      <c r="R522" s="1">
        <v>0</v>
      </c>
      <c r="S522" s="1">
        <v>0</v>
      </c>
    </row>
    <row r="523" spans="1:19" customFormat="1" x14ac:dyDescent="0.2">
      <c r="A523" s="1">
        <v>87780</v>
      </c>
      <c r="B523" s="2"/>
      <c r="C523" s="2"/>
      <c r="D523" s="2" t="s">
        <v>0</v>
      </c>
      <c r="E523" s="2" t="s">
        <v>1059</v>
      </c>
      <c r="F523" s="15" t="s">
        <v>1060</v>
      </c>
      <c r="G523" s="45">
        <f t="shared" si="33"/>
        <v>5</v>
      </c>
      <c r="H523" s="29">
        <v>4</v>
      </c>
      <c r="I523" s="30">
        <v>1</v>
      </c>
      <c r="J523" s="27">
        <f t="shared" si="34"/>
        <v>1</v>
      </c>
      <c r="K523" s="28">
        <f t="shared" si="35"/>
        <v>1</v>
      </c>
      <c r="L523" s="50">
        <v>0</v>
      </c>
      <c r="M523" s="1">
        <v>0</v>
      </c>
      <c r="N523" s="50">
        <v>1</v>
      </c>
      <c r="O523" s="28">
        <f t="shared" si="32"/>
        <v>1</v>
      </c>
      <c r="P523" s="43">
        <v>0</v>
      </c>
      <c r="Q523" s="1">
        <v>0</v>
      </c>
      <c r="R523" s="1">
        <v>1</v>
      </c>
      <c r="S523" s="1">
        <v>0</v>
      </c>
    </row>
    <row r="524" spans="1:19" customFormat="1" x14ac:dyDescent="0.2">
      <c r="A524" s="1">
        <v>87790</v>
      </c>
      <c r="B524" s="2"/>
      <c r="C524" s="2"/>
      <c r="D524" s="2" t="s">
        <v>38</v>
      </c>
      <c r="E524" s="2" t="s">
        <v>1061</v>
      </c>
      <c r="F524" s="15" t="s">
        <v>1062</v>
      </c>
      <c r="G524" s="45">
        <f t="shared" si="33"/>
        <v>8</v>
      </c>
      <c r="H524" s="29">
        <v>7</v>
      </c>
      <c r="I524" s="30">
        <v>1</v>
      </c>
      <c r="J524" s="27">
        <f t="shared" si="34"/>
        <v>1</v>
      </c>
      <c r="K524" s="28">
        <f t="shared" si="35"/>
        <v>1</v>
      </c>
      <c r="L524" s="50">
        <v>0</v>
      </c>
      <c r="M524" s="1">
        <v>0</v>
      </c>
      <c r="N524" s="50">
        <v>1</v>
      </c>
      <c r="O524" s="28">
        <f t="shared" si="32"/>
        <v>1</v>
      </c>
      <c r="P524" s="43">
        <v>0</v>
      </c>
      <c r="Q524" s="1">
        <v>1</v>
      </c>
      <c r="R524" s="1">
        <v>0</v>
      </c>
      <c r="S524" s="1">
        <v>0</v>
      </c>
    </row>
    <row r="525" spans="1:19" customFormat="1" x14ac:dyDescent="0.2">
      <c r="A525" s="1">
        <v>87800</v>
      </c>
      <c r="B525" s="2"/>
      <c r="C525" s="2"/>
      <c r="D525" s="2" t="s">
        <v>38</v>
      </c>
      <c r="E525" s="2" t="s">
        <v>1063</v>
      </c>
      <c r="F525" s="15" t="s">
        <v>1064</v>
      </c>
      <c r="G525" s="45">
        <f t="shared" si="33"/>
        <v>1</v>
      </c>
      <c r="H525" s="29">
        <v>0</v>
      </c>
      <c r="I525" s="30">
        <v>0</v>
      </c>
      <c r="J525" s="27">
        <f t="shared" si="34"/>
        <v>1</v>
      </c>
      <c r="K525" s="28">
        <f t="shared" si="35"/>
        <v>1</v>
      </c>
      <c r="L525" s="50">
        <v>0</v>
      </c>
      <c r="M525" s="1">
        <v>0</v>
      </c>
      <c r="N525" s="50">
        <v>1</v>
      </c>
      <c r="O525" s="28">
        <f t="shared" si="32"/>
        <v>1</v>
      </c>
      <c r="P525" s="43">
        <v>0</v>
      </c>
      <c r="Q525" s="1">
        <v>1</v>
      </c>
      <c r="R525" s="1">
        <v>0</v>
      </c>
      <c r="S525" s="1">
        <v>0</v>
      </c>
    </row>
    <row r="526" spans="1:19" customFormat="1" hidden="1" x14ac:dyDescent="0.2">
      <c r="A526" s="1">
        <v>87810</v>
      </c>
      <c r="B526" s="2"/>
      <c r="C526" s="2"/>
      <c r="D526" s="93" t="s">
        <v>91</v>
      </c>
      <c r="E526" s="2" t="s">
        <v>1065</v>
      </c>
      <c r="F526" s="15" t="s">
        <v>1066</v>
      </c>
      <c r="G526" s="45">
        <f t="shared" si="33"/>
        <v>0</v>
      </c>
      <c r="H526" s="29">
        <v>0</v>
      </c>
      <c r="I526" s="30">
        <v>0</v>
      </c>
      <c r="J526" s="27">
        <f t="shared" si="34"/>
        <v>0</v>
      </c>
      <c r="K526" s="28">
        <f t="shared" si="35"/>
        <v>0</v>
      </c>
      <c r="L526" s="50">
        <v>0</v>
      </c>
      <c r="M526" s="1">
        <v>0</v>
      </c>
      <c r="N526" s="50">
        <v>0</v>
      </c>
      <c r="O526" s="28">
        <f t="shared" si="32"/>
        <v>0</v>
      </c>
      <c r="P526" s="43">
        <v>0</v>
      </c>
      <c r="Q526" s="1">
        <v>0</v>
      </c>
      <c r="R526" s="1">
        <v>0</v>
      </c>
      <c r="S526" s="1">
        <v>0</v>
      </c>
    </row>
    <row r="527" spans="1:19" hidden="1" x14ac:dyDescent="0.2">
      <c r="A527" s="1">
        <v>87820</v>
      </c>
      <c r="B527" s="2"/>
      <c r="C527" s="2"/>
      <c r="D527" s="93" t="s">
        <v>76</v>
      </c>
      <c r="E527" s="2" t="s">
        <v>1067</v>
      </c>
      <c r="F527" s="15" t="s">
        <v>1068</v>
      </c>
      <c r="G527" s="45">
        <f t="shared" si="33"/>
        <v>0</v>
      </c>
      <c r="H527" s="29">
        <v>0</v>
      </c>
      <c r="I527" s="30">
        <v>0</v>
      </c>
      <c r="J527" s="27">
        <f t="shared" si="34"/>
        <v>0</v>
      </c>
      <c r="K527" s="28">
        <f t="shared" si="35"/>
        <v>0</v>
      </c>
      <c r="L527" s="50">
        <v>0</v>
      </c>
      <c r="M527" s="1">
        <v>0</v>
      </c>
      <c r="N527" s="50">
        <v>0</v>
      </c>
      <c r="O527" s="28">
        <f t="shared" si="32"/>
        <v>0</v>
      </c>
      <c r="P527" s="43">
        <v>0</v>
      </c>
      <c r="Q527" s="1">
        <v>0</v>
      </c>
      <c r="R527" s="1">
        <v>0</v>
      </c>
      <c r="S527" s="1">
        <v>0</v>
      </c>
    </row>
    <row r="528" spans="1:19" customFormat="1" x14ac:dyDescent="0.2">
      <c r="A528" s="1">
        <v>87830</v>
      </c>
      <c r="B528" s="2"/>
      <c r="C528" s="2"/>
      <c r="D528" s="2" t="s">
        <v>38</v>
      </c>
      <c r="E528" s="2" t="s">
        <v>1069</v>
      </c>
      <c r="F528" s="15" t="s">
        <v>1070</v>
      </c>
      <c r="G528" s="45">
        <f t="shared" si="33"/>
        <v>4</v>
      </c>
      <c r="H528" s="29">
        <v>4</v>
      </c>
      <c r="I528" s="30">
        <v>1</v>
      </c>
      <c r="J528" s="27">
        <f t="shared" si="34"/>
        <v>0</v>
      </c>
      <c r="K528" s="28">
        <f t="shared" si="35"/>
        <v>0</v>
      </c>
      <c r="L528" s="50">
        <v>0</v>
      </c>
      <c r="M528" s="1">
        <v>0</v>
      </c>
      <c r="N528" s="50">
        <v>0</v>
      </c>
      <c r="O528" s="28">
        <f t="shared" si="32"/>
        <v>0</v>
      </c>
      <c r="P528" s="43">
        <v>0</v>
      </c>
      <c r="Q528" s="1">
        <v>0</v>
      </c>
      <c r="R528" s="1">
        <v>0</v>
      </c>
      <c r="S528" s="1">
        <v>0</v>
      </c>
    </row>
    <row r="529" spans="1:19" customFormat="1" hidden="1" x14ac:dyDescent="0.2">
      <c r="A529" s="1">
        <v>87840</v>
      </c>
      <c r="B529" s="2"/>
      <c r="C529" s="2"/>
      <c r="D529" s="93" t="s">
        <v>96</v>
      </c>
      <c r="E529" s="2" t="s">
        <v>1071</v>
      </c>
      <c r="F529" s="15" t="s">
        <v>1072</v>
      </c>
      <c r="G529" s="45">
        <f t="shared" si="33"/>
        <v>0</v>
      </c>
      <c r="H529" s="29">
        <v>0</v>
      </c>
      <c r="I529" s="30">
        <v>0</v>
      </c>
      <c r="J529" s="27">
        <f t="shared" si="34"/>
        <v>0</v>
      </c>
      <c r="K529" s="28">
        <f t="shared" si="35"/>
        <v>0</v>
      </c>
      <c r="L529" s="50">
        <v>0</v>
      </c>
      <c r="M529" s="1">
        <v>0</v>
      </c>
      <c r="N529" s="50">
        <v>0</v>
      </c>
      <c r="O529" s="28">
        <f t="shared" si="32"/>
        <v>0</v>
      </c>
      <c r="P529" s="43">
        <v>0</v>
      </c>
      <c r="Q529" s="1">
        <v>0</v>
      </c>
      <c r="R529" s="1">
        <v>0</v>
      </c>
      <c r="S529" s="1">
        <v>0</v>
      </c>
    </row>
    <row r="530" spans="1:19" customFormat="1" hidden="1" x14ac:dyDescent="0.2">
      <c r="A530" s="1">
        <v>87850</v>
      </c>
      <c r="B530" s="2" t="s">
        <v>45</v>
      </c>
      <c r="C530" s="2" t="s">
        <v>45</v>
      </c>
      <c r="D530" s="2"/>
      <c r="E530" s="2" t="s">
        <v>1073</v>
      </c>
      <c r="F530" s="15"/>
      <c r="G530" s="45">
        <f t="shared" si="33"/>
        <v>0</v>
      </c>
      <c r="H530" s="29">
        <v>0</v>
      </c>
      <c r="I530" s="30">
        <v>0</v>
      </c>
      <c r="J530" s="27">
        <f t="shared" si="34"/>
        <v>0</v>
      </c>
      <c r="K530" s="28">
        <f t="shared" si="35"/>
        <v>0</v>
      </c>
      <c r="L530" s="50">
        <v>0</v>
      </c>
      <c r="M530" s="1">
        <v>0</v>
      </c>
      <c r="N530" s="50">
        <v>0</v>
      </c>
      <c r="O530" s="28">
        <f t="shared" si="32"/>
        <v>0</v>
      </c>
      <c r="P530" s="43">
        <v>0</v>
      </c>
      <c r="Q530" s="1">
        <v>0</v>
      </c>
      <c r="R530" s="1">
        <v>0</v>
      </c>
      <c r="S530" s="1">
        <v>0</v>
      </c>
    </row>
    <row r="531" spans="1:19" customFormat="1" x14ac:dyDescent="0.2">
      <c r="A531" s="1">
        <v>87870</v>
      </c>
      <c r="B531" s="2"/>
      <c r="C531" s="2"/>
      <c r="D531" s="2" t="s">
        <v>38</v>
      </c>
      <c r="E531" s="2" t="s">
        <v>1074</v>
      </c>
      <c r="F531" s="15" t="s">
        <v>1075</v>
      </c>
      <c r="G531" s="45">
        <f t="shared" si="33"/>
        <v>10</v>
      </c>
      <c r="H531" s="29">
        <v>2</v>
      </c>
      <c r="I531" s="30">
        <v>1</v>
      </c>
      <c r="J531" s="27">
        <f t="shared" si="34"/>
        <v>8</v>
      </c>
      <c r="K531" s="28">
        <f t="shared" si="35"/>
        <v>3</v>
      </c>
      <c r="L531" s="50">
        <v>2</v>
      </c>
      <c r="M531" s="1">
        <v>2</v>
      </c>
      <c r="N531" s="50">
        <v>6</v>
      </c>
      <c r="O531" s="28">
        <f t="shared" si="32"/>
        <v>3</v>
      </c>
      <c r="P531" s="43">
        <v>1</v>
      </c>
      <c r="Q531" s="1">
        <v>3</v>
      </c>
      <c r="R531" s="1">
        <v>2</v>
      </c>
      <c r="S531" s="1">
        <v>0</v>
      </c>
    </row>
    <row r="532" spans="1:19" customFormat="1" x14ac:dyDescent="0.2">
      <c r="A532" s="1">
        <v>87890</v>
      </c>
      <c r="B532" s="2"/>
      <c r="C532" s="2"/>
      <c r="D532" s="2" t="s">
        <v>38</v>
      </c>
      <c r="E532" s="2" t="s">
        <v>1076</v>
      </c>
      <c r="F532" s="15" t="s">
        <v>1077</v>
      </c>
      <c r="G532" s="45">
        <f t="shared" si="33"/>
        <v>21</v>
      </c>
      <c r="H532" s="29">
        <v>5</v>
      </c>
      <c r="I532" s="30">
        <v>1</v>
      </c>
      <c r="J532" s="27">
        <f t="shared" si="34"/>
        <v>16</v>
      </c>
      <c r="K532" s="28">
        <f t="shared" si="35"/>
        <v>12</v>
      </c>
      <c r="L532" s="50">
        <v>3</v>
      </c>
      <c r="M532" s="1">
        <v>8</v>
      </c>
      <c r="N532" s="50">
        <v>13</v>
      </c>
      <c r="O532" s="28">
        <f t="shared" si="32"/>
        <v>12</v>
      </c>
      <c r="P532" s="43">
        <v>12</v>
      </c>
      <c r="Q532" s="1">
        <v>3</v>
      </c>
      <c r="R532" s="1">
        <v>7</v>
      </c>
      <c r="S532" s="1">
        <v>1</v>
      </c>
    </row>
    <row r="533" spans="1:19" customFormat="1" hidden="1" x14ac:dyDescent="0.2">
      <c r="A533" s="1">
        <v>87930</v>
      </c>
      <c r="B533" s="2"/>
      <c r="C533" s="2"/>
      <c r="D533" s="93" t="s">
        <v>76</v>
      </c>
      <c r="E533" s="2" t="s">
        <v>1078</v>
      </c>
      <c r="F533" s="15" t="s">
        <v>1079</v>
      </c>
      <c r="G533" s="45">
        <f t="shared" si="33"/>
        <v>0</v>
      </c>
      <c r="H533" s="29">
        <v>0</v>
      </c>
      <c r="I533" s="30">
        <v>0</v>
      </c>
      <c r="J533" s="27">
        <f t="shared" si="34"/>
        <v>0</v>
      </c>
      <c r="K533" s="28">
        <f t="shared" si="35"/>
        <v>0</v>
      </c>
      <c r="L533" s="50">
        <v>0</v>
      </c>
      <c r="M533" s="1">
        <v>0</v>
      </c>
      <c r="N533" s="50">
        <v>0</v>
      </c>
      <c r="O533" s="28">
        <f t="shared" si="32"/>
        <v>0</v>
      </c>
      <c r="P533" s="43">
        <v>0</v>
      </c>
      <c r="Q533" s="1">
        <v>0</v>
      </c>
      <c r="R533" s="1">
        <v>0</v>
      </c>
      <c r="S533" s="1">
        <v>0</v>
      </c>
    </row>
    <row r="534" spans="1:19" hidden="1" x14ac:dyDescent="0.2">
      <c r="A534" s="1">
        <v>87980</v>
      </c>
      <c r="B534" s="2"/>
      <c r="C534" s="2"/>
      <c r="D534" s="93" t="s">
        <v>96</v>
      </c>
      <c r="E534" s="2" t="s">
        <v>1080</v>
      </c>
      <c r="F534" s="15" t="s">
        <v>1081</v>
      </c>
      <c r="G534" s="45">
        <f t="shared" si="33"/>
        <v>0</v>
      </c>
      <c r="H534" s="29">
        <v>0</v>
      </c>
      <c r="I534" s="30">
        <v>0</v>
      </c>
      <c r="J534" s="27">
        <f t="shared" si="34"/>
        <v>0</v>
      </c>
      <c r="K534" s="28">
        <f t="shared" si="35"/>
        <v>0</v>
      </c>
      <c r="L534" s="50">
        <v>0</v>
      </c>
      <c r="M534" s="1">
        <v>0</v>
      </c>
      <c r="N534" s="50">
        <v>0</v>
      </c>
      <c r="O534" s="28">
        <f t="shared" si="32"/>
        <v>0</v>
      </c>
      <c r="P534" s="43">
        <v>0</v>
      </c>
      <c r="Q534" s="1">
        <v>0</v>
      </c>
      <c r="R534" s="1">
        <v>0</v>
      </c>
      <c r="S534" s="1">
        <v>0</v>
      </c>
    </row>
    <row r="535" spans="1:19" customFormat="1" x14ac:dyDescent="0.2">
      <c r="A535" s="1">
        <v>88010</v>
      </c>
      <c r="B535" s="2"/>
      <c r="C535" s="2"/>
      <c r="D535" s="2" t="s">
        <v>38</v>
      </c>
      <c r="E535" s="2" t="s">
        <v>1082</v>
      </c>
      <c r="F535" s="15" t="s">
        <v>1083</v>
      </c>
      <c r="G535" s="45">
        <f t="shared" si="33"/>
        <v>15</v>
      </c>
      <c r="H535" s="29">
        <v>7</v>
      </c>
      <c r="I535" s="30">
        <v>1</v>
      </c>
      <c r="J535" s="27">
        <f t="shared" si="34"/>
        <v>8</v>
      </c>
      <c r="K535" s="28">
        <f t="shared" si="35"/>
        <v>7</v>
      </c>
      <c r="L535" s="50">
        <v>0</v>
      </c>
      <c r="M535" s="1">
        <v>0</v>
      </c>
      <c r="N535" s="50">
        <v>8</v>
      </c>
      <c r="O535" s="28">
        <f t="shared" si="32"/>
        <v>7</v>
      </c>
      <c r="P535" s="43">
        <v>2</v>
      </c>
      <c r="Q535" s="1">
        <v>3</v>
      </c>
      <c r="R535" s="1">
        <v>4</v>
      </c>
      <c r="S535" s="1">
        <v>7</v>
      </c>
    </row>
    <row r="536" spans="1:19" customFormat="1" hidden="1" x14ac:dyDescent="0.2">
      <c r="A536" s="1">
        <v>88040</v>
      </c>
      <c r="B536" s="2"/>
      <c r="C536" s="2"/>
      <c r="D536" s="93" t="s">
        <v>76</v>
      </c>
      <c r="E536" s="2" t="s">
        <v>1084</v>
      </c>
      <c r="F536" s="15" t="s">
        <v>1085</v>
      </c>
      <c r="G536" s="45">
        <f t="shared" si="33"/>
        <v>0</v>
      </c>
      <c r="H536" s="29">
        <v>0</v>
      </c>
      <c r="I536" s="30">
        <v>0</v>
      </c>
      <c r="J536" s="27">
        <f t="shared" si="34"/>
        <v>0</v>
      </c>
      <c r="K536" s="28">
        <f t="shared" si="35"/>
        <v>0</v>
      </c>
      <c r="L536" s="50">
        <v>0</v>
      </c>
      <c r="M536" s="1">
        <v>0</v>
      </c>
      <c r="N536" s="50">
        <v>0</v>
      </c>
      <c r="O536" s="28">
        <f t="shared" si="32"/>
        <v>0</v>
      </c>
      <c r="P536" s="43">
        <v>0</v>
      </c>
      <c r="Q536" s="1">
        <v>0</v>
      </c>
      <c r="R536" s="1">
        <v>0</v>
      </c>
      <c r="S536" s="1">
        <v>0</v>
      </c>
    </row>
    <row r="537" spans="1:19" hidden="1" x14ac:dyDescent="0.2">
      <c r="A537" s="1">
        <v>88060</v>
      </c>
      <c r="B537" s="2" t="s">
        <v>45</v>
      </c>
      <c r="C537" s="2" t="s">
        <v>45</v>
      </c>
      <c r="D537" s="2"/>
      <c r="E537" s="2" t="s">
        <v>1086</v>
      </c>
      <c r="F537" s="15"/>
      <c r="G537" s="45">
        <f t="shared" si="33"/>
        <v>0</v>
      </c>
      <c r="H537" s="29">
        <v>0</v>
      </c>
      <c r="I537" s="30">
        <v>0</v>
      </c>
      <c r="J537" s="27">
        <f t="shared" si="34"/>
        <v>0</v>
      </c>
      <c r="K537" s="28">
        <f t="shared" si="35"/>
        <v>0</v>
      </c>
      <c r="L537" s="50">
        <v>0</v>
      </c>
      <c r="M537" s="1">
        <v>0</v>
      </c>
      <c r="N537" s="50">
        <v>0</v>
      </c>
      <c r="O537" s="28">
        <f t="shared" si="32"/>
        <v>0</v>
      </c>
      <c r="P537" s="43">
        <v>0</v>
      </c>
      <c r="Q537" s="1">
        <v>0</v>
      </c>
      <c r="R537" s="1">
        <v>0</v>
      </c>
      <c r="S537" s="1">
        <v>0</v>
      </c>
    </row>
    <row r="538" spans="1:19" customFormat="1" hidden="1" x14ac:dyDescent="0.2">
      <c r="A538" s="1">
        <v>88080</v>
      </c>
      <c r="B538" s="2" t="s">
        <v>45</v>
      </c>
      <c r="C538" s="2" t="s">
        <v>45</v>
      </c>
      <c r="D538" s="2"/>
      <c r="E538" s="2" t="s">
        <v>1087</v>
      </c>
      <c r="F538" s="15"/>
      <c r="G538" s="45">
        <f t="shared" si="33"/>
        <v>0</v>
      </c>
      <c r="H538" s="29">
        <v>0</v>
      </c>
      <c r="I538" s="30">
        <v>0</v>
      </c>
      <c r="J538" s="27">
        <f t="shared" si="34"/>
        <v>0</v>
      </c>
      <c r="K538" s="28">
        <f t="shared" si="35"/>
        <v>0</v>
      </c>
      <c r="L538" s="50">
        <v>0</v>
      </c>
      <c r="M538" s="1">
        <v>0</v>
      </c>
      <c r="N538" s="50">
        <v>0</v>
      </c>
      <c r="O538" s="28">
        <f t="shared" si="32"/>
        <v>0</v>
      </c>
      <c r="P538" s="43">
        <v>0</v>
      </c>
      <c r="Q538" s="1">
        <v>0</v>
      </c>
      <c r="R538" s="1">
        <v>0</v>
      </c>
      <c r="S538" s="1">
        <v>0</v>
      </c>
    </row>
    <row r="539" spans="1:19" x14ac:dyDescent="0.2">
      <c r="A539" s="1">
        <v>88100</v>
      </c>
      <c r="B539" s="2"/>
      <c r="C539" s="2"/>
      <c r="D539" s="2" t="s">
        <v>0</v>
      </c>
      <c r="E539" s="2" t="s">
        <v>1088</v>
      </c>
      <c r="F539" s="15" t="s">
        <v>1089</v>
      </c>
      <c r="G539" s="45">
        <f t="shared" si="33"/>
        <v>2</v>
      </c>
      <c r="H539" s="29">
        <v>2</v>
      </c>
      <c r="I539" s="30">
        <v>1</v>
      </c>
      <c r="J539" s="27">
        <f t="shared" si="34"/>
        <v>0</v>
      </c>
      <c r="K539" s="28">
        <f t="shared" si="35"/>
        <v>0</v>
      </c>
      <c r="L539" s="50">
        <v>0</v>
      </c>
      <c r="M539" s="1">
        <v>0</v>
      </c>
      <c r="N539" s="50">
        <v>0</v>
      </c>
      <c r="O539" s="28">
        <f t="shared" si="32"/>
        <v>0</v>
      </c>
      <c r="P539" s="43">
        <v>0</v>
      </c>
      <c r="Q539" s="1">
        <v>0</v>
      </c>
      <c r="R539" s="1">
        <v>0</v>
      </c>
      <c r="S539" s="1">
        <v>0</v>
      </c>
    </row>
    <row r="540" spans="1:19" hidden="1" x14ac:dyDescent="0.2">
      <c r="A540" s="1">
        <v>88160</v>
      </c>
      <c r="B540" s="2"/>
      <c r="C540" s="2"/>
      <c r="D540" s="2" t="s">
        <v>0</v>
      </c>
      <c r="E540" s="2" t="s">
        <v>1090</v>
      </c>
      <c r="F540" s="15" t="s">
        <v>1091</v>
      </c>
      <c r="G540" s="45">
        <f t="shared" si="33"/>
        <v>0</v>
      </c>
      <c r="H540" s="29">
        <v>0</v>
      </c>
      <c r="I540" s="30">
        <v>0</v>
      </c>
      <c r="J540" s="27">
        <f t="shared" si="34"/>
        <v>0</v>
      </c>
      <c r="K540" s="28">
        <f t="shared" si="35"/>
        <v>0</v>
      </c>
      <c r="L540" s="50">
        <v>0</v>
      </c>
      <c r="M540" s="1">
        <v>0</v>
      </c>
      <c r="N540" s="50">
        <v>0</v>
      </c>
      <c r="O540" s="28">
        <f t="shared" si="32"/>
        <v>0</v>
      </c>
      <c r="P540" s="43">
        <v>0</v>
      </c>
      <c r="Q540" s="1">
        <v>0</v>
      </c>
      <c r="R540" s="1">
        <v>0</v>
      </c>
      <c r="S540" s="1">
        <v>0</v>
      </c>
    </row>
    <row r="541" spans="1:19" customFormat="1" x14ac:dyDescent="0.2">
      <c r="A541" s="1">
        <v>88180</v>
      </c>
      <c r="B541" s="2"/>
      <c r="C541" s="2"/>
      <c r="D541" s="2" t="s">
        <v>0</v>
      </c>
      <c r="E541" s="2" t="s">
        <v>1092</v>
      </c>
      <c r="F541" s="15" t="s">
        <v>1093</v>
      </c>
      <c r="G541" s="45">
        <f t="shared" si="33"/>
        <v>2</v>
      </c>
      <c r="H541" s="29">
        <v>1</v>
      </c>
      <c r="I541" s="30">
        <v>1</v>
      </c>
      <c r="J541" s="27">
        <f t="shared" si="34"/>
        <v>1</v>
      </c>
      <c r="K541" s="28">
        <f t="shared" si="35"/>
        <v>1</v>
      </c>
      <c r="L541" s="50">
        <v>0</v>
      </c>
      <c r="M541" s="1">
        <v>0</v>
      </c>
      <c r="N541" s="50">
        <v>1</v>
      </c>
      <c r="O541" s="28">
        <f t="shared" si="32"/>
        <v>1</v>
      </c>
      <c r="P541" s="43">
        <v>0</v>
      </c>
      <c r="Q541" s="1">
        <v>0</v>
      </c>
      <c r="R541" s="1">
        <v>1</v>
      </c>
      <c r="S541" s="1">
        <v>0</v>
      </c>
    </row>
    <row r="542" spans="1:19" customFormat="1" hidden="1" x14ac:dyDescent="0.2">
      <c r="A542" s="1">
        <v>88350</v>
      </c>
      <c r="B542" s="2"/>
      <c r="C542" s="2"/>
      <c r="D542" s="93" t="s">
        <v>91</v>
      </c>
      <c r="E542" s="2" t="s">
        <v>1094</v>
      </c>
      <c r="F542" s="15" t="s">
        <v>1095</v>
      </c>
      <c r="G542" s="45">
        <f t="shared" si="33"/>
        <v>0</v>
      </c>
      <c r="H542" s="29">
        <v>0</v>
      </c>
      <c r="I542" s="30">
        <v>0</v>
      </c>
      <c r="J542" s="27">
        <f t="shared" si="34"/>
        <v>0</v>
      </c>
      <c r="K542" s="28">
        <f t="shared" si="35"/>
        <v>0</v>
      </c>
      <c r="L542" s="50">
        <v>0</v>
      </c>
      <c r="M542" s="1">
        <v>0</v>
      </c>
      <c r="N542" s="50">
        <v>0</v>
      </c>
      <c r="O542" s="28">
        <f t="shared" si="32"/>
        <v>0</v>
      </c>
      <c r="P542" s="43">
        <v>0</v>
      </c>
      <c r="Q542" s="1">
        <v>0</v>
      </c>
      <c r="R542" s="1">
        <v>0</v>
      </c>
      <c r="S542" s="1">
        <v>0</v>
      </c>
    </row>
    <row r="543" spans="1:19" hidden="1" x14ac:dyDescent="0.2">
      <c r="A543" s="1">
        <v>88370</v>
      </c>
      <c r="B543" s="2"/>
      <c r="C543" s="2"/>
      <c r="D543" s="93" t="s">
        <v>91</v>
      </c>
      <c r="E543" s="2" t="s">
        <v>1096</v>
      </c>
      <c r="F543" s="15" t="s">
        <v>1097</v>
      </c>
      <c r="G543" s="45">
        <f t="shared" si="33"/>
        <v>0</v>
      </c>
      <c r="H543" s="29">
        <v>0</v>
      </c>
      <c r="I543" s="30">
        <v>0</v>
      </c>
      <c r="J543" s="27">
        <f t="shared" si="34"/>
        <v>0</v>
      </c>
      <c r="K543" s="28">
        <f t="shared" si="35"/>
        <v>0</v>
      </c>
      <c r="L543" s="50">
        <v>0</v>
      </c>
      <c r="M543" s="1">
        <v>0</v>
      </c>
      <c r="N543" s="50">
        <v>0</v>
      </c>
      <c r="O543" s="28">
        <f t="shared" si="32"/>
        <v>0</v>
      </c>
      <c r="P543" s="43">
        <v>0</v>
      </c>
      <c r="Q543" s="1">
        <v>0</v>
      </c>
      <c r="R543" s="1">
        <v>0</v>
      </c>
      <c r="S543" s="1">
        <v>0</v>
      </c>
    </row>
    <row r="544" spans="1:19" customFormat="1" hidden="1" x14ac:dyDescent="0.2">
      <c r="A544" s="1">
        <v>88390</v>
      </c>
      <c r="B544" s="2"/>
      <c r="C544" s="2"/>
      <c r="D544" s="2" t="s">
        <v>38</v>
      </c>
      <c r="E544" s="2" t="s">
        <v>1098</v>
      </c>
      <c r="F544" s="15" t="s">
        <v>1099</v>
      </c>
      <c r="G544" s="45">
        <f t="shared" si="33"/>
        <v>0</v>
      </c>
      <c r="H544" s="29">
        <v>0</v>
      </c>
      <c r="I544" s="30">
        <v>0</v>
      </c>
      <c r="J544" s="27">
        <f t="shared" si="34"/>
        <v>0</v>
      </c>
      <c r="K544" s="28">
        <f t="shared" si="35"/>
        <v>0</v>
      </c>
      <c r="L544" s="50">
        <v>0</v>
      </c>
      <c r="M544" s="1">
        <v>0</v>
      </c>
      <c r="N544" s="50">
        <v>0</v>
      </c>
      <c r="O544" s="28">
        <f t="shared" si="32"/>
        <v>0</v>
      </c>
      <c r="P544" s="43">
        <v>0</v>
      </c>
      <c r="Q544" s="1">
        <v>0</v>
      </c>
      <c r="R544" s="1">
        <v>0</v>
      </c>
      <c r="S544" s="1">
        <v>0</v>
      </c>
    </row>
    <row r="545" spans="1:19" customFormat="1" hidden="1" x14ac:dyDescent="0.2">
      <c r="A545" s="1">
        <v>88430</v>
      </c>
      <c r="B545" s="2"/>
      <c r="C545" s="2"/>
      <c r="D545" s="2" t="s">
        <v>0</v>
      </c>
      <c r="E545" s="2" t="s">
        <v>1100</v>
      </c>
      <c r="F545" s="15" t="s">
        <v>1101</v>
      </c>
      <c r="G545" s="45">
        <f t="shared" si="33"/>
        <v>0</v>
      </c>
      <c r="H545" s="29">
        <v>0</v>
      </c>
      <c r="I545" s="30">
        <v>0</v>
      </c>
      <c r="J545" s="27">
        <f t="shared" si="34"/>
        <v>0</v>
      </c>
      <c r="K545" s="28">
        <f t="shared" si="35"/>
        <v>0</v>
      </c>
      <c r="L545" s="50">
        <v>0</v>
      </c>
      <c r="M545" s="1">
        <v>0</v>
      </c>
      <c r="N545" s="50">
        <v>0</v>
      </c>
      <c r="O545" s="28">
        <f t="shared" si="32"/>
        <v>0</v>
      </c>
      <c r="P545" s="43">
        <v>0</v>
      </c>
      <c r="Q545" s="1">
        <v>0</v>
      </c>
      <c r="R545" s="1">
        <v>0</v>
      </c>
      <c r="S545" s="1">
        <v>0</v>
      </c>
    </row>
    <row r="546" spans="1:19" x14ac:dyDescent="0.2">
      <c r="A546" s="1">
        <v>88450</v>
      </c>
      <c r="B546" s="2"/>
      <c r="C546" s="2"/>
      <c r="D546" s="2" t="s">
        <v>38</v>
      </c>
      <c r="E546" s="2" t="s">
        <v>1102</v>
      </c>
      <c r="F546" s="15" t="s">
        <v>1103</v>
      </c>
      <c r="G546" s="45">
        <f t="shared" si="33"/>
        <v>7</v>
      </c>
      <c r="H546" s="29">
        <v>3</v>
      </c>
      <c r="I546" s="30">
        <v>1</v>
      </c>
      <c r="J546" s="27">
        <f t="shared" si="34"/>
        <v>4</v>
      </c>
      <c r="K546" s="28">
        <f t="shared" si="35"/>
        <v>4</v>
      </c>
      <c r="L546" s="50">
        <v>1</v>
      </c>
      <c r="M546" s="1">
        <v>1</v>
      </c>
      <c r="N546" s="50">
        <v>3</v>
      </c>
      <c r="O546" s="28">
        <f t="shared" si="32"/>
        <v>4</v>
      </c>
      <c r="P546" s="43">
        <v>4</v>
      </c>
      <c r="Q546" s="1">
        <v>0</v>
      </c>
      <c r="R546" s="1">
        <v>1</v>
      </c>
      <c r="S546" s="1">
        <v>0</v>
      </c>
    </row>
    <row r="547" spans="1:19" customFormat="1" x14ac:dyDescent="0.2">
      <c r="A547" s="1">
        <v>88460</v>
      </c>
      <c r="B547" s="2"/>
      <c r="C547" s="2"/>
      <c r="D547" s="2" t="s">
        <v>38</v>
      </c>
      <c r="E547" s="2" t="s">
        <v>1104</v>
      </c>
      <c r="F547" s="15" t="s">
        <v>1105</v>
      </c>
      <c r="G547" s="45">
        <f t="shared" si="33"/>
        <v>3</v>
      </c>
      <c r="H547" s="29">
        <v>1</v>
      </c>
      <c r="I547" s="30">
        <v>1</v>
      </c>
      <c r="J547" s="27">
        <f t="shared" si="34"/>
        <v>2</v>
      </c>
      <c r="K547" s="28">
        <f t="shared" si="35"/>
        <v>3</v>
      </c>
      <c r="L547" s="50">
        <v>0</v>
      </c>
      <c r="M547" s="1">
        <v>0</v>
      </c>
      <c r="N547" s="50">
        <v>2</v>
      </c>
      <c r="O547" s="28">
        <f t="shared" si="32"/>
        <v>3</v>
      </c>
      <c r="P547" s="43">
        <v>3</v>
      </c>
      <c r="Q547" s="1">
        <v>0</v>
      </c>
      <c r="R547" s="1">
        <v>0</v>
      </c>
      <c r="S547" s="1">
        <v>0</v>
      </c>
    </row>
    <row r="548" spans="1:19" customFormat="1" hidden="1" x14ac:dyDescent="0.2">
      <c r="A548" s="1">
        <v>88470</v>
      </c>
      <c r="B548" s="2"/>
      <c r="C548" s="2"/>
      <c r="D548" s="2" t="s">
        <v>711</v>
      </c>
      <c r="E548" s="2" t="s">
        <v>1106</v>
      </c>
      <c r="F548" s="15" t="s">
        <v>1107</v>
      </c>
      <c r="G548" s="45">
        <f t="shared" si="33"/>
        <v>0</v>
      </c>
      <c r="H548" s="29">
        <v>0</v>
      </c>
      <c r="I548" s="30">
        <v>0</v>
      </c>
      <c r="J548" s="27">
        <f t="shared" si="34"/>
        <v>0</v>
      </c>
      <c r="K548" s="28">
        <f t="shared" si="35"/>
        <v>0</v>
      </c>
      <c r="L548" s="50">
        <v>0</v>
      </c>
      <c r="M548" s="1">
        <v>0</v>
      </c>
      <c r="N548" s="50">
        <v>0</v>
      </c>
      <c r="O548" s="28">
        <f t="shared" si="32"/>
        <v>0</v>
      </c>
      <c r="P548" s="43">
        <v>0</v>
      </c>
      <c r="Q548" s="1">
        <v>0</v>
      </c>
      <c r="R548" s="1">
        <v>0</v>
      </c>
      <c r="S548" s="1">
        <v>0</v>
      </c>
    </row>
    <row r="549" spans="1:19" customFormat="1" hidden="1" x14ac:dyDescent="0.2">
      <c r="A549" s="1">
        <v>88490</v>
      </c>
      <c r="B549" s="2"/>
      <c r="C549" s="2"/>
      <c r="D549" s="93" t="s">
        <v>76</v>
      </c>
      <c r="E549" s="2" t="s">
        <v>1108</v>
      </c>
      <c r="F549" s="15" t="s">
        <v>1109</v>
      </c>
      <c r="G549" s="45">
        <f t="shared" si="33"/>
        <v>0</v>
      </c>
      <c r="H549" s="29">
        <v>0</v>
      </c>
      <c r="I549" s="30">
        <v>0</v>
      </c>
      <c r="J549" s="27">
        <f t="shared" si="34"/>
        <v>0</v>
      </c>
      <c r="K549" s="28">
        <f t="shared" si="35"/>
        <v>0</v>
      </c>
      <c r="L549" s="50">
        <v>0</v>
      </c>
      <c r="M549" s="1">
        <v>0</v>
      </c>
      <c r="N549" s="50">
        <v>0</v>
      </c>
      <c r="O549" s="28">
        <f t="shared" ref="O549:O612" si="36">MAX(P549:S549)</f>
        <v>0</v>
      </c>
      <c r="P549" s="43">
        <v>0</v>
      </c>
      <c r="Q549" s="1">
        <v>0</v>
      </c>
      <c r="R549" s="1">
        <v>0</v>
      </c>
      <c r="S549" s="1">
        <v>0</v>
      </c>
    </row>
    <row r="550" spans="1:19" hidden="1" x14ac:dyDescent="0.2">
      <c r="A550" s="1">
        <v>88520</v>
      </c>
      <c r="B550" s="2"/>
      <c r="C550" s="2"/>
      <c r="D550" s="2" t="s">
        <v>38</v>
      </c>
      <c r="E550" s="2" t="s">
        <v>1110</v>
      </c>
      <c r="F550" s="15" t="s">
        <v>1111</v>
      </c>
      <c r="G550" s="45">
        <f t="shared" si="33"/>
        <v>0</v>
      </c>
      <c r="H550" s="29">
        <v>0</v>
      </c>
      <c r="I550" s="30">
        <v>0</v>
      </c>
      <c r="J550" s="27">
        <f t="shared" si="34"/>
        <v>0</v>
      </c>
      <c r="K550" s="28">
        <f t="shared" si="35"/>
        <v>0</v>
      </c>
      <c r="L550" s="50">
        <v>0</v>
      </c>
      <c r="M550" s="1">
        <v>0</v>
      </c>
      <c r="N550" s="50">
        <v>0</v>
      </c>
      <c r="O550" s="28">
        <f t="shared" si="36"/>
        <v>0</v>
      </c>
      <c r="P550" s="43">
        <v>0</v>
      </c>
      <c r="Q550" s="1">
        <v>0</v>
      </c>
      <c r="R550" s="1">
        <v>0</v>
      </c>
      <c r="S550" s="1">
        <v>0</v>
      </c>
    </row>
    <row r="551" spans="1:19" customFormat="1" hidden="1" x14ac:dyDescent="0.2">
      <c r="A551" s="1">
        <v>88530</v>
      </c>
      <c r="B551" s="2"/>
      <c r="C551" s="2"/>
      <c r="D551" s="2" t="s">
        <v>1</v>
      </c>
      <c r="E551" s="2" t="s">
        <v>1112</v>
      </c>
      <c r="F551" s="15" t="s">
        <v>1113</v>
      </c>
      <c r="G551" s="45">
        <f t="shared" si="33"/>
        <v>0</v>
      </c>
      <c r="H551" s="29">
        <v>0</v>
      </c>
      <c r="I551" s="30">
        <v>0</v>
      </c>
      <c r="J551" s="27">
        <f t="shared" si="34"/>
        <v>0</v>
      </c>
      <c r="K551" s="28">
        <f t="shared" si="35"/>
        <v>0</v>
      </c>
      <c r="L551" s="50">
        <v>0</v>
      </c>
      <c r="M551" s="1">
        <v>0</v>
      </c>
      <c r="N551" s="50">
        <v>0</v>
      </c>
      <c r="O551" s="28">
        <f t="shared" si="36"/>
        <v>0</v>
      </c>
      <c r="P551" s="43">
        <v>0</v>
      </c>
      <c r="Q551" s="1">
        <v>0</v>
      </c>
      <c r="R551" s="1">
        <v>0</v>
      </c>
      <c r="S551" s="1">
        <v>0</v>
      </c>
    </row>
    <row r="552" spans="1:19" customFormat="1" hidden="1" x14ac:dyDescent="0.2">
      <c r="A552" s="1">
        <v>88560</v>
      </c>
      <c r="B552" s="2"/>
      <c r="C552" s="2"/>
      <c r="D552" s="93" t="s">
        <v>91</v>
      </c>
      <c r="E552" s="2" t="s">
        <v>1114</v>
      </c>
      <c r="F552" s="15" t="s">
        <v>1115</v>
      </c>
      <c r="G552" s="45">
        <f t="shared" si="33"/>
        <v>0</v>
      </c>
      <c r="H552" s="29">
        <v>0</v>
      </c>
      <c r="I552" s="30">
        <v>0</v>
      </c>
      <c r="J552" s="27">
        <f t="shared" si="34"/>
        <v>0</v>
      </c>
      <c r="K552" s="28">
        <f t="shared" si="35"/>
        <v>0</v>
      </c>
      <c r="L552" s="50">
        <v>0</v>
      </c>
      <c r="M552" s="1">
        <v>0</v>
      </c>
      <c r="N552" s="50">
        <v>0</v>
      </c>
      <c r="O552" s="28">
        <f t="shared" si="36"/>
        <v>0</v>
      </c>
      <c r="P552" s="43">
        <v>0</v>
      </c>
      <c r="Q552" s="1">
        <v>0</v>
      </c>
      <c r="R552" s="1">
        <v>0</v>
      </c>
      <c r="S552" s="1">
        <v>0</v>
      </c>
    </row>
    <row r="553" spans="1:19" customFormat="1" hidden="1" x14ac:dyDescent="0.2">
      <c r="A553" s="1">
        <v>88570</v>
      </c>
      <c r="B553" s="2"/>
      <c r="C553" s="2"/>
      <c r="D553" s="2" t="s">
        <v>1116</v>
      </c>
      <c r="E553" s="2" t="s">
        <v>1117</v>
      </c>
      <c r="F553" s="15" t="s">
        <v>1118</v>
      </c>
      <c r="G553" s="45">
        <f t="shared" si="33"/>
        <v>0</v>
      </c>
      <c r="H553" s="29">
        <v>0</v>
      </c>
      <c r="I553" s="30">
        <v>0</v>
      </c>
      <c r="J553" s="27">
        <f t="shared" si="34"/>
        <v>0</v>
      </c>
      <c r="K553" s="28">
        <f t="shared" si="35"/>
        <v>0</v>
      </c>
      <c r="L553" s="50">
        <v>0</v>
      </c>
      <c r="M553" s="1">
        <v>0</v>
      </c>
      <c r="N553" s="50">
        <v>0</v>
      </c>
      <c r="O553" s="28">
        <f t="shared" si="36"/>
        <v>0</v>
      </c>
      <c r="P553" s="43">
        <v>0</v>
      </c>
      <c r="Q553" s="1">
        <v>0</v>
      </c>
      <c r="R553" s="1">
        <v>0</v>
      </c>
      <c r="S553" s="1">
        <v>0</v>
      </c>
    </row>
    <row r="554" spans="1:19" customFormat="1" x14ac:dyDescent="0.2">
      <c r="A554" s="1">
        <v>88580</v>
      </c>
      <c r="B554" s="2"/>
      <c r="C554" s="2"/>
      <c r="D554" s="2" t="s">
        <v>38</v>
      </c>
      <c r="E554" s="2" t="s">
        <v>1119</v>
      </c>
      <c r="F554" s="15" t="s">
        <v>1120</v>
      </c>
      <c r="G554" s="45">
        <f t="shared" si="33"/>
        <v>1</v>
      </c>
      <c r="H554" s="29">
        <v>0</v>
      </c>
      <c r="I554" s="30">
        <v>0</v>
      </c>
      <c r="J554" s="27">
        <f t="shared" si="34"/>
        <v>1</v>
      </c>
      <c r="K554" s="28">
        <f t="shared" si="35"/>
        <v>1</v>
      </c>
      <c r="L554" s="50">
        <v>0</v>
      </c>
      <c r="M554" s="1">
        <v>0</v>
      </c>
      <c r="N554" s="50">
        <v>1</v>
      </c>
      <c r="O554" s="28">
        <f t="shared" si="36"/>
        <v>1</v>
      </c>
      <c r="P554" s="43">
        <v>0</v>
      </c>
      <c r="Q554" s="1">
        <v>0</v>
      </c>
      <c r="R554" s="1">
        <v>1</v>
      </c>
      <c r="S554" s="1">
        <v>0</v>
      </c>
    </row>
    <row r="555" spans="1:19" customFormat="1" hidden="1" x14ac:dyDescent="0.2">
      <c r="A555" s="1">
        <v>88630</v>
      </c>
      <c r="B555" s="2"/>
      <c r="C555" s="2"/>
      <c r="D555" s="2" t="s">
        <v>0</v>
      </c>
      <c r="E555" s="2" t="s">
        <v>1121</v>
      </c>
      <c r="F555" s="15" t="s">
        <v>1122</v>
      </c>
      <c r="G555" s="45">
        <f t="shared" si="33"/>
        <v>0</v>
      </c>
      <c r="H555" s="29">
        <v>0</v>
      </c>
      <c r="I555" s="30">
        <v>0</v>
      </c>
      <c r="J555" s="27">
        <f t="shared" si="34"/>
        <v>0</v>
      </c>
      <c r="K555" s="28">
        <f t="shared" si="35"/>
        <v>0</v>
      </c>
      <c r="L555" s="50">
        <v>0</v>
      </c>
      <c r="M555" s="1">
        <v>0</v>
      </c>
      <c r="N555" s="50">
        <v>0</v>
      </c>
      <c r="O555" s="28">
        <f t="shared" si="36"/>
        <v>0</v>
      </c>
      <c r="P555" s="43">
        <v>0</v>
      </c>
      <c r="Q555" s="1">
        <v>0</v>
      </c>
      <c r="R555" s="1">
        <v>0</v>
      </c>
      <c r="S555" s="1">
        <v>0</v>
      </c>
    </row>
    <row r="556" spans="1:19" hidden="1" x14ac:dyDescent="0.2">
      <c r="A556" s="1">
        <v>88660</v>
      </c>
      <c r="B556" s="2"/>
      <c r="C556" s="2"/>
      <c r="D556" s="2" t="s">
        <v>38</v>
      </c>
      <c r="E556" s="2" t="s">
        <v>1123</v>
      </c>
      <c r="F556" s="15" t="s">
        <v>1124</v>
      </c>
      <c r="G556" s="45">
        <f t="shared" si="33"/>
        <v>0</v>
      </c>
      <c r="H556" s="29">
        <v>0</v>
      </c>
      <c r="I556" s="30">
        <v>0</v>
      </c>
      <c r="J556" s="27">
        <f t="shared" si="34"/>
        <v>0</v>
      </c>
      <c r="K556" s="28">
        <f t="shared" si="35"/>
        <v>0</v>
      </c>
      <c r="L556" s="50">
        <v>0</v>
      </c>
      <c r="M556" s="1">
        <v>0</v>
      </c>
      <c r="N556" s="50">
        <v>0</v>
      </c>
      <c r="O556" s="28">
        <f t="shared" si="36"/>
        <v>0</v>
      </c>
      <c r="P556" s="43">
        <v>0</v>
      </c>
      <c r="Q556" s="1">
        <v>0</v>
      </c>
      <c r="R556" s="1">
        <v>0</v>
      </c>
      <c r="S556" s="1">
        <v>0</v>
      </c>
    </row>
    <row r="557" spans="1:19" hidden="1" x14ac:dyDescent="0.2">
      <c r="A557" s="1">
        <v>88680</v>
      </c>
      <c r="B557" s="2"/>
      <c r="C557" s="2"/>
      <c r="D557" s="2" t="s">
        <v>1</v>
      </c>
      <c r="E557" s="2" t="s">
        <v>1125</v>
      </c>
      <c r="F557" s="15" t="s">
        <v>1126</v>
      </c>
      <c r="G557" s="45">
        <f t="shared" si="33"/>
        <v>0</v>
      </c>
      <c r="H557" s="29">
        <v>0</v>
      </c>
      <c r="I557" s="30">
        <v>0</v>
      </c>
      <c r="J557" s="27">
        <f t="shared" si="34"/>
        <v>0</v>
      </c>
      <c r="K557" s="28">
        <f t="shared" si="35"/>
        <v>0</v>
      </c>
      <c r="L557" s="50">
        <v>0</v>
      </c>
      <c r="M557" s="1">
        <v>0</v>
      </c>
      <c r="N557" s="50">
        <v>0</v>
      </c>
      <c r="O557" s="28">
        <f t="shared" si="36"/>
        <v>0</v>
      </c>
      <c r="P557" s="43">
        <v>0</v>
      </c>
      <c r="Q557" s="1">
        <v>0</v>
      </c>
      <c r="R557" s="1">
        <v>0</v>
      </c>
      <c r="S557" s="1">
        <v>0</v>
      </c>
    </row>
    <row r="558" spans="1:19" customFormat="1" x14ac:dyDescent="0.2">
      <c r="A558" s="1">
        <v>88710</v>
      </c>
      <c r="B558" s="2"/>
      <c r="C558" s="2"/>
      <c r="D558" s="2" t="s">
        <v>0</v>
      </c>
      <c r="E558" s="2" t="s">
        <v>1127</v>
      </c>
      <c r="F558" s="15" t="s">
        <v>1128</v>
      </c>
      <c r="G558" s="45">
        <f t="shared" si="33"/>
        <v>3</v>
      </c>
      <c r="H558" s="29">
        <v>3</v>
      </c>
      <c r="I558" s="30">
        <v>1</v>
      </c>
      <c r="J558" s="27">
        <f t="shared" si="34"/>
        <v>0</v>
      </c>
      <c r="K558" s="28">
        <f t="shared" si="35"/>
        <v>0</v>
      </c>
      <c r="L558" s="50">
        <v>0</v>
      </c>
      <c r="M558" s="1">
        <v>0</v>
      </c>
      <c r="N558" s="50">
        <v>0</v>
      </c>
      <c r="O558" s="28">
        <f t="shared" si="36"/>
        <v>0</v>
      </c>
      <c r="P558" s="43">
        <v>0</v>
      </c>
      <c r="Q558" s="1">
        <v>0</v>
      </c>
      <c r="R558" s="1">
        <v>0</v>
      </c>
      <c r="S558" s="1">
        <v>0</v>
      </c>
    </row>
    <row r="559" spans="1:19" customFormat="1" x14ac:dyDescent="0.2">
      <c r="A559" s="1">
        <v>88730</v>
      </c>
      <c r="B559" s="2"/>
      <c r="C559" s="2"/>
      <c r="D559" s="2" t="s">
        <v>0</v>
      </c>
      <c r="E559" s="2" t="s">
        <v>1129</v>
      </c>
      <c r="F559" s="15" t="s">
        <v>1130</v>
      </c>
      <c r="G559" s="45">
        <f t="shared" si="33"/>
        <v>3</v>
      </c>
      <c r="H559" s="29">
        <v>3</v>
      </c>
      <c r="I559" s="30">
        <v>1</v>
      </c>
      <c r="J559" s="27">
        <f t="shared" si="34"/>
        <v>0</v>
      </c>
      <c r="K559" s="28">
        <f t="shared" si="35"/>
        <v>0</v>
      </c>
      <c r="L559" s="50">
        <v>0</v>
      </c>
      <c r="M559" s="1">
        <v>0</v>
      </c>
      <c r="N559" s="50">
        <v>0</v>
      </c>
      <c r="O559" s="28">
        <f t="shared" si="36"/>
        <v>0</v>
      </c>
      <c r="P559" s="43">
        <v>0</v>
      </c>
      <c r="Q559" s="1">
        <v>0</v>
      </c>
      <c r="R559" s="1">
        <v>0</v>
      </c>
      <c r="S559" s="1">
        <v>0</v>
      </c>
    </row>
    <row r="560" spans="1:19" customFormat="1" x14ac:dyDescent="0.2">
      <c r="A560" s="1">
        <v>88740</v>
      </c>
      <c r="B560" s="2"/>
      <c r="C560" s="2"/>
      <c r="D560" s="2" t="s">
        <v>38</v>
      </c>
      <c r="E560" s="2" t="s">
        <v>1131</v>
      </c>
      <c r="F560" s="15" t="s">
        <v>1132</v>
      </c>
      <c r="G560" s="45">
        <f t="shared" si="33"/>
        <v>2</v>
      </c>
      <c r="H560" s="29">
        <v>1</v>
      </c>
      <c r="I560" s="30">
        <v>1</v>
      </c>
      <c r="J560" s="27">
        <f t="shared" si="34"/>
        <v>1</v>
      </c>
      <c r="K560" s="28">
        <f t="shared" si="35"/>
        <v>4</v>
      </c>
      <c r="L560" s="50">
        <v>0</v>
      </c>
      <c r="M560" s="1">
        <v>0</v>
      </c>
      <c r="N560" s="50">
        <v>1</v>
      </c>
      <c r="O560" s="28">
        <f t="shared" si="36"/>
        <v>4</v>
      </c>
      <c r="P560" s="43">
        <v>0</v>
      </c>
      <c r="Q560" s="1">
        <v>0</v>
      </c>
      <c r="R560" s="1">
        <v>0</v>
      </c>
      <c r="S560" s="1">
        <v>4</v>
      </c>
    </row>
    <row r="561" spans="1:19" customFormat="1" hidden="1" x14ac:dyDescent="0.2">
      <c r="A561" s="1">
        <v>88770</v>
      </c>
      <c r="B561" s="2"/>
      <c r="C561" s="2"/>
      <c r="D561" s="93" t="s">
        <v>91</v>
      </c>
      <c r="E561" s="2" t="s">
        <v>1133</v>
      </c>
      <c r="F561" s="15" t="s">
        <v>1134</v>
      </c>
      <c r="G561" s="45">
        <f t="shared" si="33"/>
        <v>0</v>
      </c>
      <c r="H561" s="29">
        <v>0</v>
      </c>
      <c r="I561" s="30">
        <v>0</v>
      </c>
      <c r="J561" s="27">
        <f t="shared" si="34"/>
        <v>0</v>
      </c>
      <c r="K561" s="28">
        <f t="shared" si="35"/>
        <v>0</v>
      </c>
      <c r="L561" s="50">
        <v>0</v>
      </c>
      <c r="M561" s="1">
        <v>0</v>
      </c>
      <c r="N561" s="50">
        <v>0</v>
      </c>
      <c r="O561" s="28">
        <f t="shared" si="36"/>
        <v>0</v>
      </c>
      <c r="P561" s="43">
        <v>0</v>
      </c>
      <c r="Q561" s="1">
        <v>0</v>
      </c>
      <c r="R561" s="1">
        <v>0</v>
      </c>
      <c r="S561" s="1">
        <v>0</v>
      </c>
    </row>
    <row r="562" spans="1:19" x14ac:dyDescent="0.2">
      <c r="A562" s="1">
        <v>88820</v>
      </c>
      <c r="B562" s="2"/>
      <c r="C562" s="2"/>
      <c r="D562" s="93" t="s">
        <v>91</v>
      </c>
      <c r="E562" s="2" t="s">
        <v>1135</v>
      </c>
      <c r="F562" s="15" t="s">
        <v>1136</v>
      </c>
      <c r="G562" s="45">
        <f t="shared" si="33"/>
        <v>1</v>
      </c>
      <c r="H562" s="29">
        <v>1</v>
      </c>
      <c r="I562" s="30">
        <v>1</v>
      </c>
      <c r="J562" s="27">
        <f t="shared" si="34"/>
        <v>0</v>
      </c>
      <c r="K562" s="28">
        <f t="shared" si="35"/>
        <v>0</v>
      </c>
      <c r="L562" s="50">
        <v>0</v>
      </c>
      <c r="M562" s="1">
        <v>0</v>
      </c>
      <c r="N562" s="50">
        <v>0</v>
      </c>
      <c r="O562" s="28">
        <f t="shared" si="36"/>
        <v>0</v>
      </c>
      <c r="P562" s="43">
        <v>0</v>
      </c>
      <c r="Q562" s="1">
        <v>0</v>
      </c>
      <c r="R562" s="1">
        <v>0</v>
      </c>
      <c r="S562" s="1">
        <v>0</v>
      </c>
    </row>
    <row r="563" spans="1:19" customFormat="1" hidden="1" x14ac:dyDescent="0.2">
      <c r="A563" s="1">
        <v>88830</v>
      </c>
      <c r="B563" s="2"/>
      <c r="C563" s="2"/>
      <c r="D563" s="93" t="s">
        <v>91</v>
      </c>
      <c r="E563" s="2" t="s">
        <v>1137</v>
      </c>
      <c r="F563" s="15" t="s">
        <v>1138</v>
      </c>
      <c r="G563" s="45">
        <f t="shared" si="33"/>
        <v>0</v>
      </c>
      <c r="H563" s="29">
        <v>0</v>
      </c>
      <c r="I563" s="30">
        <v>0</v>
      </c>
      <c r="J563" s="27">
        <f t="shared" si="34"/>
        <v>0</v>
      </c>
      <c r="K563" s="28">
        <f t="shared" si="35"/>
        <v>0</v>
      </c>
      <c r="L563" s="50">
        <v>0</v>
      </c>
      <c r="M563" s="1">
        <v>0</v>
      </c>
      <c r="N563" s="50">
        <v>0</v>
      </c>
      <c r="O563" s="28">
        <f t="shared" si="36"/>
        <v>0</v>
      </c>
      <c r="P563" s="43">
        <v>0</v>
      </c>
      <c r="Q563" s="1">
        <v>0</v>
      </c>
      <c r="R563" s="1">
        <v>0</v>
      </c>
      <c r="S563" s="1">
        <v>0</v>
      </c>
    </row>
    <row r="564" spans="1:19" customFormat="1" x14ac:dyDescent="0.2">
      <c r="A564" s="1">
        <v>88900</v>
      </c>
      <c r="B564" s="2"/>
      <c r="C564" s="2"/>
      <c r="D564" s="93" t="s">
        <v>76</v>
      </c>
      <c r="E564" s="2" t="s">
        <v>1139</v>
      </c>
      <c r="F564" s="15" t="s">
        <v>1140</v>
      </c>
      <c r="G564" s="45">
        <f t="shared" si="33"/>
        <v>2</v>
      </c>
      <c r="H564" s="29">
        <v>0</v>
      </c>
      <c r="I564" s="30">
        <v>0</v>
      </c>
      <c r="J564" s="27">
        <f t="shared" si="34"/>
        <v>2</v>
      </c>
      <c r="K564" s="28">
        <f t="shared" si="35"/>
        <v>1</v>
      </c>
      <c r="L564" s="50">
        <v>0</v>
      </c>
      <c r="M564" s="1">
        <v>0</v>
      </c>
      <c r="N564" s="50">
        <v>2</v>
      </c>
      <c r="O564" s="28">
        <f t="shared" si="36"/>
        <v>1</v>
      </c>
      <c r="P564" s="43">
        <v>1</v>
      </c>
      <c r="Q564" s="1">
        <v>0</v>
      </c>
      <c r="R564" s="1">
        <v>1</v>
      </c>
      <c r="S564" s="1">
        <v>0</v>
      </c>
    </row>
    <row r="565" spans="1:19" hidden="1" x14ac:dyDescent="0.2">
      <c r="A565" s="1">
        <v>88910</v>
      </c>
      <c r="B565" s="2" t="s">
        <v>105</v>
      </c>
      <c r="C565" s="2" t="s">
        <v>105</v>
      </c>
      <c r="D565" s="2" t="s">
        <v>106</v>
      </c>
      <c r="E565" s="2" t="s">
        <v>1141</v>
      </c>
      <c r="F565" s="15" t="s">
        <v>1142</v>
      </c>
      <c r="G565" s="45">
        <f t="shared" si="33"/>
        <v>0</v>
      </c>
      <c r="H565" s="29">
        <v>0</v>
      </c>
      <c r="I565" s="30">
        <v>0</v>
      </c>
      <c r="J565" s="27">
        <f t="shared" si="34"/>
        <v>0</v>
      </c>
      <c r="K565" s="28">
        <f t="shared" si="35"/>
        <v>0</v>
      </c>
      <c r="L565" s="50">
        <v>0</v>
      </c>
      <c r="M565" s="1">
        <v>0</v>
      </c>
      <c r="N565" s="50">
        <v>0</v>
      </c>
      <c r="O565" s="28">
        <f t="shared" si="36"/>
        <v>0</v>
      </c>
      <c r="P565" s="43">
        <v>0</v>
      </c>
      <c r="Q565" s="1">
        <v>0</v>
      </c>
      <c r="R565" s="1">
        <v>0</v>
      </c>
      <c r="S565" s="1">
        <v>0</v>
      </c>
    </row>
    <row r="566" spans="1:19" customFormat="1" hidden="1" x14ac:dyDescent="0.2">
      <c r="A566" s="1">
        <v>88970</v>
      </c>
      <c r="B566" s="2"/>
      <c r="C566" s="2"/>
      <c r="D566" s="93" t="s">
        <v>96</v>
      </c>
      <c r="E566" s="2" t="s">
        <v>1143</v>
      </c>
      <c r="F566" s="15" t="s">
        <v>1144</v>
      </c>
      <c r="G566" s="45">
        <f t="shared" si="33"/>
        <v>0</v>
      </c>
      <c r="H566" s="29">
        <v>0</v>
      </c>
      <c r="I566" s="30">
        <v>0</v>
      </c>
      <c r="J566" s="27">
        <f t="shared" si="34"/>
        <v>0</v>
      </c>
      <c r="K566" s="28">
        <f t="shared" si="35"/>
        <v>0</v>
      </c>
      <c r="L566" s="50">
        <v>0</v>
      </c>
      <c r="M566" s="1">
        <v>0</v>
      </c>
      <c r="N566" s="50">
        <v>0</v>
      </c>
      <c r="O566" s="28">
        <f t="shared" si="36"/>
        <v>0</v>
      </c>
      <c r="P566" s="43">
        <v>0</v>
      </c>
      <c r="Q566" s="1">
        <v>0</v>
      </c>
      <c r="R566" s="1">
        <v>0</v>
      </c>
      <c r="S566" s="1">
        <v>0</v>
      </c>
    </row>
    <row r="567" spans="1:19" customFormat="1" hidden="1" x14ac:dyDescent="0.2">
      <c r="A567" s="1">
        <v>89040</v>
      </c>
      <c r="B567" s="2"/>
      <c r="C567" s="2"/>
      <c r="D567" s="2" t="s">
        <v>1</v>
      </c>
      <c r="E567" s="2" t="s">
        <v>1145</v>
      </c>
      <c r="F567" s="15" t="s">
        <v>1146</v>
      </c>
      <c r="G567" s="45">
        <f t="shared" si="33"/>
        <v>0</v>
      </c>
      <c r="H567" s="29">
        <v>0</v>
      </c>
      <c r="I567" s="30">
        <v>0</v>
      </c>
      <c r="J567" s="27">
        <f t="shared" si="34"/>
        <v>0</v>
      </c>
      <c r="K567" s="28">
        <f t="shared" si="35"/>
        <v>0</v>
      </c>
      <c r="L567" s="50">
        <v>0</v>
      </c>
      <c r="M567" s="1">
        <v>0</v>
      </c>
      <c r="N567" s="50">
        <v>0</v>
      </c>
      <c r="O567" s="28">
        <f t="shared" si="36"/>
        <v>0</v>
      </c>
      <c r="P567" s="43">
        <v>0</v>
      </c>
      <c r="Q567" s="1">
        <v>0</v>
      </c>
      <c r="R567" s="1">
        <v>0</v>
      </c>
      <c r="S567" s="1">
        <v>0</v>
      </c>
    </row>
    <row r="568" spans="1:19" customFormat="1" hidden="1" x14ac:dyDescent="0.2">
      <c r="A568" s="1">
        <v>89320</v>
      </c>
      <c r="B568" s="2"/>
      <c r="C568" s="2"/>
      <c r="D568" s="2" t="s">
        <v>38</v>
      </c>
      <c r="E568" s="2" t="s">
        <v>1147</v>
      </c>
      <c r="F568" s="15" t="s">
        <v>1148</v>
      </c>
      <c r="G568" s="45">
        <f t="shared" si="33"/>
        <v>0</v>
      </c>
      <c r="H568" s="29">
        <v>0</v>
      </c>
      <c r="I568" s="30">
        <v>0</v>
      </c>
      <c r="J568" s="27">
        <f t="shared" si="34"/>
        <v>0</v>
      </c>
      <c r="K568" s="28">
        <f t="shared" si="35"/>
        <v>0</v>
      </c>
      <c r="L568" s="50">
        <v>0</v>
      </c>
      <c r="M568" s="1">
        <v>0</v>
      </c>
      <c r="N568" s="50">
        <v>0</v>
      </c>
      <c r="O568" s="28">
        <f t="shared" si="36"/>
        <v>0</v>
      </c>
      <c r="P568" s="43">
        <v>0</v>
      </c>
      <c r="Q568" s="1">
        <v>0</v>
      </c>
      <c r="R568" s="1">
        <v>0</v>
      </c>
      <c r="S568" s="1">
        <v>0</v>
      </c>
    </row>
    <row r="569" spans="1:19" customFormat="1" hidden="1" x14ac:dyDescent="0.2">
      <c r="A569" s="1">
        <v>89330</v>
      </c>
      <c r="B569" s="2"/>
      <c r="C569" s="2"/>
      <c r="D569" s="2" t="s">
        <v>38</v>
      </c>
      <c r="E569" s="2" t="s">
        <v>1149</v>
      </c>
      <c r="F569" s="15" t="s">
        <v>1150</v>
      </c>
      <c r="G569" s="45">
        <f t="shared" si="33"/>
        <v>0</v>
      </c>
      <c r="H569" s="29">
        <v>0</v>
      </c>
      <c r="I569" s="30">
        <v>0</v>
      </c>
      <c r="J569" s="27">
        <f t="shared" si="34"/>
        <v>0</v>
      </c>
      <c r="K569" s="28">
        <f t="shared" si="35"/>
        <v>0</v>
      </c>
      <c r="L569" s="50">
        <v>0</v>
      </c>
      <c r="M569" s="1">
        <v>0</v>
      </c>
      <c r="N569" s="50">
        <v>0</v>
      </c>
      <c r="O569" s="28">
        <f t="shared" si="36"/>
        <v>0</v>
      </c>
      <c r="P569" s="43">
        <v>0</v>
      </c>
      <c r="Q569" s="1">
        <v>0</v>
      </c>
      <c r="R569" s="1">
        <v>0</v>
      </c>
      <c r="S569" s="1">
        <v>0</v>
      </c>
    </row>
    <row r="570" spans="1:19" customFormat="1" hidden="1" x14ac:dyDescent="0.2">
      <c r="A570" s="1">
        <v>89340</v>
      </c>
      <c r="B570" s="2"/>
      <c r="C570" s="2"/>
      <c r="D570" s="2" t="s">
        <v>38</v>
      </c>
      <c r="E570" s="2" t="s">
        <v>1151</v>
      </c>
      <c r="F570" s="15" t="s">
        <v>1152</v>
      </c>
      <c r="G570" s="45">
        <f t="shared" si="33"/>
        <v>0</v>
      </c>
      <c r="H570" s="29">
        <v>0</v>
      </c>
      <c r="I570" s="30">
        <v>0</v>
      </c>
      <c r="J570" s="27">
        <f t="shared" si="34"/>
        <v>0</v>
      </c>
      <c r="K570" s="28">
        <f t="shared" si="35"/>
        <v>0</v>
      </c>
      <c r="L570" s="50">
        <v>0</v>
      </c>
      <c r="M570" s="1">
        <v>0</v>
      </c>
      <c r="N570" s="50">
        <v>0</v>
      </c>
      <c r="O570" s="28">
        <f t="shared" si="36"/>
        <v>0</v>
      </c>
      <c r="P570" s="43">
        <v>0</v>
      </c>
      <c r="Q570" s="1">
        <v>0</v>
      </c>
      <c r="R570" s="1">
        <v>0</v>
      </c>
      <c r="S570" s="1">
        <v>0</v>
      </c>
    </row>
    <row r="571" spans="1:19" customFormat="1" x14ac:dyDescent="0.2">
      <c r="A571" s="1">
        <v>89560</v>
      </c>
      <c r="B571" s="2"/>
      <c r="C571" s="2"/>
      <c r="D571" s="93" t="s">
        <v>96</v>
      </c>
      <c r="E571" s="2" t="s">
        <v>1153</v>
      </c>
      <c r="F571" s="15" t="s">
        <v>1154</v>
      </c>
      <c r="G571" s="45">
        <f t="shared" si="33"/>
        <v>1</v>
      </c>
      <c r="H571" s="29">
        <v>1</v>
      </c>
      <c r="I571" s="30">
        <v>1</v>
      </c>
      <c r="J571" s="27">
        <f t="shared" si="34"/>
        <v>0</v>
      </c>
      <c r="K571" s="28">
        <f t="shared" si="35"/>
        <v>0</v>
      </c>
      <c r="L571" s="50">
        <v>0</v>
      </c>
      <c r="M571" s="1">
        <v>0</v>
      </c>
      <c r="N571" s="50">
        <v>0</v>
      </c>
      <c r="O571" s="28">
        <f t="shared" si="36"/>
        <v>0</v>
      </c>
      <c r="P571" s="43">
        <v>0</v>
      </c>
      <c r="Q571" s="1">
        <v>0</v>
      </c>
      <c r="R571" s="1">
        <v>0</v>
      </c>
      <c r="S571" s="1">
        <v>0</v>
      </c>
    </row>
    <row r="572" spans="1:19" customFormat="1" hidden="1" x14ac:dyDescent="0.2">
      <c r="A572" s="1">
        <v>89580</v>
      </c>
      <c r="B572" s="2"/>
      <c r="C572" s="2"/>
      <c r="D572" s="2" t="s">
        <v>38</v>
      </c>
      <c r="E572" s="2" t="s">
        <v>1155</v>
      </c>
      <c r="F572" s="15" t="s">
        <v>1156</v>
      </c>
      <c r="G572" s="45">
        <f t="shared" si="33"/>
        <v>0</v>
      </c>
      <c r="H572" s="29">
        <v>0</v>
      </c>
      <c r="I572" s="30">
        <v>0</v>
      </c>
      <c r="J572" s="27">
        <f t="shared" si="34"/>
        <v>0</v>
      </c>
      <c r="K572" s="28">
        <f t="shared" si="35"/>
        <v>0</v>
      </c>
      <c r="L572" s="50">
        <v>0</v>
      </c>
      <c r="M572" s="1">
        <v>0</v>
      </c>
      <c r="N572" s="50">
        <v>0</v>
      </c>
      <c r="O572" s="28">
        <f t="shared" si="36"/>
        <v>0</v>
      </c>
      <c r="P572" s="43">
        <v>0</v>
      </c>
      <c r="Q572" s="1">
        <v>0</v>
      </c>
      <c r="R572" s="1">
        <v>0</v>
      </c>
      <c r="S572" s="1">
        <v>0</v>
      </c>
    </row>
    <row r="573" spans="1:19" customFormat="1" x14ac:dyDescent="0.2">
      <c r="A573" s="1">
        <v>89650</v>
      </c>
      <c r="B573" s="2"/>
      <c r="C573" s="2"/>
      <c r="D573" s="2" t="s">
        <v>38</v>
      </c>
      <c r="E573" s="2" t="s">
        <v>1157</v>
      </c>
      <c r="F573" s="15" t="s">
        <v>1158</v>
      </c>
      <c r="G573" s="45">
        <f t="shared" si="33"/>
        <v>24</v>
      </c>
      <c r="H573" s="29">
        <v>5</v>
      </c>
      <c r="I573" s="30">
        <v>1</v>
      </c>
      <c r="J573" s="27">
        <f t="shared" si="34"/>
        <v>19</v>
      </c>
      <c r="K573" s="28">
        <f t="shared" si="35"/>
        <v>32</v>
      </c>
      <c r="L573" s="50">
        <v>0</v>
      </c>
      <c r="M573" s="1">
        <v>0</v>
      </c>
      <c r="N573" s="50">
        <v>19</v>
      </c>
      <c r="O573" s="28">
        <f t="shared" si="36"/>
        <v>32</v>
      </c>
      <c r="P573" s="43">
        <v>4</v>
      </c>
      <c r="Q573" s="1">
        <v>1</v>
      </c>
      <c r="R573" s="1">
        <v>32</v>
      </c>
      <c r="S573" s="1">
        <v>0</v>
      </c>
    </row>
    <row r="574" spans="1:19" customFormat="1" x14ac:dyDescent="0.2">
      <c r="A574" s="1">
        <v>89670</v>
      </c>
      <c r="B574" s="2"/>
      <c r="C574" s="2"/>
      <c r="D574" s="2" t="s">
        <v>38</v>
      </c>
      <c r="E574" s="2" t="s">
        <v>1159</v>
      </c>
      <c r="F574" s="15" t="s">
        <v>1160</v>
      </c>
      <c r="G574" s="45">
        <f t="shared" si="33"/>
        <v>1</v>
      </c>
      <c r="H574" s="29">
        <v>1</v>
      </c>
      <c r="I574" s="30">
        <v>1</v>
      </c>
      <c r="J574" s="27">
        <f t="shared" si="34"/>
        <v>0</v>
      </c>
      <c r="K574" s="28">
        <f t="shared" si="35"/>
        <v>0</v>
      </c>
      <c r="L574" s="50">
        <v>0</v>
      </c>
      <c r="M574" s="1">
        <v>0</v>
      </c>
      <c r="N574" s="50">
        <v>0</v>
      </c>
      <c r="O574" s="28">
        <f t="shared" si="36"/>
        <v>0</v>
      </c>
      <c r="P574" s="43">
        <v>0</v>
      </c>
      <c r="Q574" s="1">
        <v>0</v>
      </c>
      <c r="R574" s="1">
        <v>0</v>
      </c>
      <c r="S574" s="1">
        <v>0</v>
      </c>
    </row>
    <row r="575" spans="1:19" customFormat="1" x14ac:dyDescent="0.2">
      <c r="A575" s="1">
        <v>89690</v>
      </c>
      <c r="B575" s="2"/>
      <c r="C575" s="2"/>
      <c r="D575" s="2" t="s">
        <v>38</v>
      </c>
      <c r="E575" s="2" t="s">
        <v>1161</v>
      </c>
      <c r="F575" s="15" t="s">
        <v>1162</v>
      </c>
      <c r="G575" s="45">
        <f t="shared" si="33"/>
        <v>9</v>
      </c>
      <c r="H575" s="29">
        <v>0</v>
      </c>
      <c r="I575" s="30">
        <v>0</v>
      </c>
      <c r="J575" s="27">
        <f t="shared" si="34"/>
        <v>9</v>
      </c>
      <c r="K575" s="28">
        <f t="shared" si="35"/>
        <v>5</v>
      </c>
      <c r="L575" s="50">
        <v>3</v>
      </c>
      <c r="M575" s="1">
        <v>1</v>
      </c>
      <c r="N575" s="50">
        <v>6</v>
      </c>
      <c r="O575" s="28">
        <f t="shared" si="36"/>
        <v>5</v>
      </c>
      <c r="P575" s="43">
        <v>3</v>
      </c>
      <c r="Q575" s="1">
        <v>2</v>
      </c>
      <c r="R575" s="1">
        <v>5</v>
      </c>
      <c r="S575" s="1">
        <v>0</v>
      </c>
    </row>
    <row r="576" spans="1:19" customFormat="1" x14ac:dyDescent="0.2">
      <c r="A576" s="1">
        <v>89750</v>
      </c>
      <c r="B576" s="2"/>
      <c r="C576" s="2"/>
      <c r="D576" s="2" t="s">
        <v>38</v>
      </c>
      <c r="E576" s="2" t="s">
        <v>1163</v>
      </c>
      <c r="F576" s="15" t="s">
        <v>1164</v>
      </c>
      <c r="G576" s="45">
        <f t="shared" si="33"/>
        <v>13</v>
      </c>
      <c r="H576" s="29">
        <v>3</v>
      </c>
      <c r="I576" s="30">
        <v>1</v>
      </c>
      <c r="J576" s="27">
        <f t="shared" si="34"/>
        <v>10</v>
      </c>
      <c r="K576" s="28">
        <f t="shared" si="35"/>
        <v>5</v>
      </c>
      <c r="L576" s="50">
        <v>1</v>
      </c>
      <c r="M576" s="1">
        <v>4</v>
      </c>
      <c r="N576" s="50">
        <v>9</v>
      </c>
      <c r="O576" s="28">
        <f t="shared" si="36"/>
        <v>5</v>
      </c>
      <c r="P576" s="43">
        <v>5</v>
      </c>
      <c r="Q576" s="1">
        <v>3</v>
      </c>
      <c r="R576" s="1">
        <v>3</v>
      </c>
      <c r="S576" s="1">
        <v>0</v>
      </c>
    </row>
    <row r="577" spans="1:19" customFormat="1" x14ac:dyDescent="0.2">
      <c r="A577" s="1">
        <v>89840</v>
      </c>
      <c r="B577" s="2"/>
      <c r="C577" s="2"/>
      <c r="D577" s="2" t="s">
        <v>38</v>
      </c>
      <c r="E577" s="2" t="s">
        <v>1165</v>
      </c>
      <c r="F577" s="15" t="s">
        <v>1166</v>
      </c>
      <c r="G577" s="45">
        <f t="shared" si="33"/>
        <v>3</v>
      </c>
      <c r="H577" s="29">
        <v>3</v>
      </c>
      <c r="I577" s="30">
        <v>1</v>
      </c>
      <c r="J577" s="27">
        <f t="shared" si="34"/>
        <v>0</v>
      </c>
      <c r="K577" s="28">
        <f t="shared" si="35"/>
        <v>0</v>
      </c>
      <c r="L577" s="50">
        <v>0</v>
      </c>
      <c r="M577" s="1">
        <v>0</v>
      </c>
      <c r="N577" s="50">
        <v>0</v>
      </c>
      <c r="O577" s="28">
        <f t="shared" si="36"/>
        <v>0</v>
      </c>
      <c r="P577" s="43">
        <v>0</v>
      </c>
      <c r="Q577" s="1">
        <v>0</v>
      </c>
      <c r="R577" s="1">
        <v>0</v>
      </c>
      <c r="S577" s="1">
        <v>0</v>
      </c>
    </row>
    <row r="578" spans="1:19" customFormat="1" x14ac:dyDescent="0.2">
      <c r="A578" s="1">
        <v>89940</v>
      </c>
      <c r="B578" s="2"/>
      <c r="C578" s="2"/>
      <c r="D578" s="2" t="s">
        <v>38</v>
      </c>
      <c r="E578" s="2" t="s">
        <v>1167</v>
      </c>
      <c r="F578" s="15" t="s">
        <v>1168</v>
      </c>
      <c r="G578" s="45">
        <f t="shared" ref="G578:G641" si="37">SUM(H578, J578)</f>
        <v>11</v>
      </c>
      <c r="H578" s="29">
        <v>4</v>
      </c>
      <c r="I578" s="30">
        <v>1</v>
      </c>
      <c r="J578" s="27">
        <f t="shared" ref="J578:J641" si="38">L578+N578</f>
        <v>7</v>
      </c>
      <c r="K578" s="28">
        <f t="shared" ref="K578:K641" si="39">MAX(P578:S578, M578)</f>
        <v>23</v>
      </c>
      <c r="L578" s="50">
        <v>0</v>
      </c>
      <c r="M578" s="1">
        <v>0</v>
      </c>
      <c r="N578" s="50">
        <v>7</v>
      </c>
      <c r="O578" s="28">
        <f t="shared" si="36"/>
        <v>23</v>
      </c>
      <c r="P578" s="43">
        <v>9</v>
      </c>
      <c r="Q578" s="1">
        <v>0</v>
      </c>
      <c r="R578" s="1">
        <v>2</v>
      </c>
      <c r="S578" s="1">
        <v>23</v>
      </c>
    </row>
    <row r="579" spans="1:19" customFormat="1" x14ac:dyDescent="0.2">
      <c r="A579" s="1">
        <v>89950</v>
      </c>
      <c r="B579" s="2"/>
      <c r="C579" s="2"/>
      <c r="D579" s="2" t="s">
        <v>38</v>
      </c>
      <c r="E579" s="2" t="s">
        <v>1169</v>
      </c>
      <c r="F579" s="15" t="s">
        <v>1170</v>
      </c>
      <c r="G579" s="45">
        <f t="shared" si="37"/>
        <v>3</v>
      </c>
      <c r="H579" s="29">
        <v>1</v>
      </c>
      <c r="I579" s="30">
        <v>1</v>
      </c>
      <c r="J579" s="27">
        <f t="shared" si="38"/>
        <v>2</v>
      </c>
      <c r="K579" s="28">
        <f t="shared" si="39"/>
        <v>1</v>
      </c>
      <c r="L579" s="50">
        <v>2</v>
      </c>
      <c r="M579" s="1">
        <v>1</v>
      </c>
      <c r="N579" s="50">
        <v>0</v>
      </c>
      <c r="O579" s="28">
        <f t="shared" si="36"/>
        <v>0</v>
      </c>
      <c r="P579" s="43">
        <v>0</v>
      </c>
      <c r="Q579" s="1">
        <v>0</v>
      </c>
      <c r="R579" s="1">
        <v>0</v>
      </c>
      <c r="S579" s="1">
        <v>0</v>
      </c>
    </row>
    <row r="580" spans="1:19" customFormat="1" hidden="1" x14ac:dyDescent="0.2">
      <c r="A580" s="1">
        <v>89960</v>
      </c>
      <c r="B580" s="2"/>
      <c r="C580" s="2"/>
      <c r="D580" s="93" t="s">
        <v>76</v>
      </c>
      <c r="E580" s="2" t="s">
        <v>1171</v>
      </c>
      <c r="F580" s="15" t="s">
        <v>1172</v>
      </c>
      <c r="G580" s="45">
        <f t="shared" si="37"/>
        <v>0</v>
      </c>
      <c r="H580" s="29">
        <v>0</v>
      </c>
      <c r="I580" s="30">
        <v>0</v>
      </c>
      <c r="J580" s="27">
        <f t="shared" si="38"/>
        <v>0</v>
      </c>
      <c r="K580" s="28">
        <f t="shared" si="39"/>
        <v>0</v>
      </c>
      <c r="L580" s="50">
        <v>0</v>
      </c>
      <c r="M580" s="1">
        <v>0</v>
      </c>
      <c r="N580" s="50">
        <v>0</v>
      </c>
      <c r="O580" s="28">
        <f t="shared" si="36"/>
        <v>0</v>
      </c>
      <c r="P580" s="43">
        <v>0</v>
      </c>
      <c r="Q580" s="1">
        <v>0</v>
      </c>
      <c r="R580" s="1">
        <v>0</v>
      </c>
      <c r="S580" s="1">
        <v>0</v>
      </c>
    </row>
    <row r="581" spans="1:19" customFormat="1" hidden="1" x14ac:dyDescent="0.2">
      <c r="A581" s="1">
        <v>90020</v>
      </c>
      <c r="B581" s="2"/>
      <c r="C581" s="2"/>
      <c r="D581" s="2" t="s">
        <v>38</v>
      </c>
      <c r="E581" s="2" t="s">
        <v>1173</v>
      </c>
      <c r="F581" s="15" t="s">
        <v>1174</v>
      </c>
      <c r="G581" s="45">
        <f t="shared" si="37"/>
        <v>0</v>
      </c>
      <c r="H581" s="29">
        <v>0</v>
      </c>
      <c r="I581" s="30">
        <v>0</v>
      </c>
      <c r="J581" s="27">
        <f t="shared" si="38"/>
        <v>0</v>
      </c>
      <c r="K581" s="28">
        <f t="shared" si="39"/>
        <v>0</v>
      </c>
      <c r="L581" s="50">
        <v>0</v>
      </c>
      <c r="M581" s="1">
        <v>0</v>
      </c>
      <c r="N581" s="50">
        <v>0</v>
      </c>
      <c r="O581" s="28">
        <f t="shared" si="36"/>
        <v>0</v>
      </c>
      <c r="P581" s="43">
        <v>0</v>
      </c>
      <c r="Q581" s="1">
        <v>0</v>
      </c>
      <c r="R581" s="1">
        <v>0</v>
      </c>
      <c r="S581" s="1">
        <v>0</v>
      </c>
    </row>
    <row r="582" spans="1:19" customFormat="1" x14ac:dyDescent="0.2">
      <c r="A582" s="1">
        <v>90060</v>
      </c>
      <c r="B582" s="2"/>
      <c r="C582" s="2"/>
      <c r="D582" s="2" t="s">
        <v>0</v>
      </c>
      <c r="E582" s="2" t="s">
        <v>1175</v>
      </c>
      <c r="F582" s="15" t="s">
        <v>1176</v>
      </c>
      <c r="G582" s="45">
        <f t="shared" si="37"/>
        <v>1</v>
      </c>
      <c r="H582" s="29">
        <v>1</v>
      </c>
      <c r="I582" s="30">
        <v>1</v>
      </c>
      <c r="J582" s="27">
        <f t="shared" si="38"/>
        <v>0</v>
      </c>
      <c r="K582" s="28">
        <f t="shared" si="39"/>
        <v>0</v>
      </c>
      <c r="L582" s="50">
        <v>0</v>
      </c>
      <c r="M582" s="1">
        <v>0</v>
      </c>
      <c r="N582" s="50">
        <v>0</v>
      </c>
      <c r="O582" s="28">
        <f t="shared" si="36"/>
        <v>0</v>
      </c>
      <c r="P582" s="43">
        <v>0</v>
      </c>
      <c r="Q582" s="1">
        <v>0</v>
      </c>
      <c r="R582" s="1">
        <v>0</v>
      </c>
      <c r="S582" s="1">
        <v>0</v>
      </c>
    </row>
    <row r="583" spans="1:19" customFormat="1" x14ac:dyDescent="0.2">
      <c r="A583" s="1">
        <v>90080</v>
      </c>
      <c r="B583" s="2"/>
      <c r="C583" s="2"/>
      <c r="D583" s="2" t="s">
        <v>38</v>
      </c>
      <c r="E583" s="2" t="s">
        <v>1177</v>
      </c>
      <c r="F583" s="15" t="s">
        <v>1178</v>
      </c>
      <c r="G583" s="45">
        <f t="shared" si="37"/>
        <v>5</v>
      </c>
      <c r="H583" s="29">
        <v>0</v>
      </c>
      <c r="I583" s="30">
        <v>0</v>
      </c>
      <c r="J583" s="27">
        <f t="shared" si="38"/>
        <v>5</v>
      </c>
      <c r="K583" s="28">
        <f t="shared" si="39"/>
        <v>2</v>
      </c>
      <c r="L583" s="50">
        <v>0</v>
      </c>
      <c r="M583" s="1">
        <v>0</v>
      </c>
      <c r="N583" s="50">
        <v>5</v>
      </c>
      <c r="O583" s="28">
        <f t="shared" si="36"/>
        <v>2</v>
      </c>
      <c r="P583" s="43">
        <v>1</v>
      </c>
      <c r="Q583" s="1">
        <v>0</v>
      </c>
      <c r="R583" s="1">
        <v>1</v>
      </c>
      <c r="S583" s="1">
        <v>2</v>
      </c>
    </row>
    <row r="584" spans="1:19" customFormat="1" x14ac:dyDescent="0.2">
      <c r="A584" s="1">
        <v>90160</v>
      </c>
      <c r="B584" s="2"/>
      <c r="C584" s="2"/>
      <c r="D584" s="2" t="s">
        <v>38</v>
      </c>
      <c r="E584" s="2" t="s">
        <v>1179</v>
      </c>
      <c r="F584" s="15" t="s">
        <v>1180</v>
      </c>
      <c r="G584" s="45">
        <f t="shared" si="37"/>
        <v>1</v>
      </c>
      <c r="H584" s="29">
        <v>1</v>
      </c>
      <c r="I584" s="30">
        <v>1</v>
      </c>
      <c r="J584" s="27">
        <f t="shared" si="38"/>
        <v>0</v>
      </c>
      <c r="K584" s="28">
        <f t="shared" si="39"/>
        <v>0</v>
      </c>
      <c r="L584" s="50">
        <v>0</v>
      </c>
      <c r="M584" s="1">
        <v>0</v>
      </c>
      <c r="N584" s="50">
        <v>0</v>
      </c>
      <c r="O584" s="28">
        <f t="shared" si="36"/>
        <v>0</v>
      </c>
      <c r="P584" s="43">
        <v>0</v>
      </c>
      <c r="Q584" s="1">
        <v>0</v>
      </c>
      <c r="R584" s="1">
        <v>0</v>
      </c>
      <c r="S584" s="1">
        <v>0</v>
      </c>
    </row>
    <row r="585" spans="1:19" customFormat="1" hidden="1" x14ac:dyDescent="0.2">
      <c r="A585" s="1">
        <v>90180</v>
      </c>
      <c r="B585" s="2"/>
      <c r="C585" s="2"/>
      <c r="D585" s="2" t="s">
        <v>38</v>
      </c>
      <c r="E585" s="2" t="s">
        <v>1181</v>
      </c>
      <c r="F585" s="15" t="s">
        <v>1182</v>
      </c>
      <c r="G585" s="45">
        <f t="shared" si="37"/>
        <v>0</v>
      </c>
      <c r="H585" s="29">
        <v>0</v>
      </c>
      <c r="I585" s="30">
        <v>0</v>
      </c>
      <c r="J585" s="27">
        <f t="shared" si="38"/>
        <v>0</v>
      </c>
      <c r="K585" s="28">
        <f t="shared" si="39"/>
        <v>0</v>
      </c>
      <c r="L585" s="50">
        <v>0</v>
      </c>
      <c r="M585" s="1">
        <v>0</v>
      </c>
      <c r="N585" s="50">
        <v>0</v>
      </c>
      <c r="O585" s="28">
        <f t="shared" si="36"/>
        <v>0</v>
      </c>
      <c r="P585" s="43">
        <v>0</v>
      </c>
      <c r="Q585" s="1">
        <v>0</v>
      </c>
      <c r="R585" s="1">
        <v>0</v>
      </c>
      <c r="S585" s="1">
        <v>0</v>
      </c>
    </row>
    <row r="586" spans="1:19" customFormat="1" hidden="1" x14ac:dyDescent="0.2">
      <c r="A586" s="1">
        <v>90270</v>
      </c>
      <c r="B586" s="2"/>
      <c r="C586" s="2"/>
      <c r="D586" s="2" t="s">
        <v>38</v>
      </c>
      <c r="E586" s="2" t="s">
        <v>1183</v>
      </c>
      <c r="F586" s="15" t="s">
        <v>1184</v>
      </c>
      <c r="G586" s="45">
        <f t="shared" si="37"/>
        <v>0</v>
      </c>
      <c r="H586" s="29">
        <v>0</v>
      </c>
      <c r="I586" s="30">
        <v>0</v>
      </c>
      <c r="J586" s="27">
        <f t="shared" si="38"/>
        <v>0</v>
      </c>
      <c r="K586" s="28">
        <f t="shared" si="39"/>
        <v>0</v>
      </c>
      <c r="L586" s="50">
        <v>0</v>
      </c>
      <c r="M586" s="1">
        <v>0</v>
      </c>
      <c r="N586" s="50">
        <v>0</v>
      </c>
      <c r="O586" s="28">
        <f t="shared" si="36"/>
        <v>0</v>
      </c>
      <c r="P586" s="43">
        <v>0</v>
      </c>
      <c r="Q586" s="1">
        <v>0</v>
      </c>
      <c r="R586" s="1">
        <v>0</v>
      </c>
      <c r="S586" s="1">
        <v>0</v>
      </c>
    </row>
    <row r="587" spans="1:19" customFormat="1" hidden="1" x14ac:dyDescent="0.2">
      <c r="A587" s="1">
        <v>90280</v>
      </c>
      <c r="B587" s="2"/>
      <c r="C587" s="2"/>
      <c r="D587" s="2" t="s">
        <v>711</v>
      </c>
      <c r="E587" s="2" t="s">
        <v>1185</v>
      </c>
      <c r="F587" s="15" t="s">
        <v>1186</v>
      </c>
      <c r="G587" s="45">
        <f t="shared" si="37"/>
        <v>0</v>
      </c>
      <c r="H587" s="29">
        <v>0</v>
      </c>
      <c r="I587" s="30">
        <v>0</v>
      </c>
      <c r="J587" s="27">
        <f t="shared" si="38"/>
        <v>0</v>
      </c>
      <c r="K587" s="28">
        <f t="shared" si="39"/>
        <v>0</v>
      </c>
      <c r="L587" s="50">
        <v>0</v>
      </c>
      <c r="M587" s="1">
        <v>0</v>
      </c>
      <c r="N587" s="50">
        <v>0</v>
      </c>
      <c r="O587" s="28">
        <f t="shared" si="36"/>
        <v>0</v>
      </c>
      <c r="P587" s="43">
        <v>0</v>
      </c>
      <c r="Q587" s="1">
        <v>0</v>
      </c>
      <c r="R587" s="1">
        <v>0</v>
      </c>
      <c r="S587" s="1">
        <v>0</v>
      </c>
    </row>
    <row r="588" spans="1:19" customFormat="1" hidden="1" x14ac:dyDescent="0.2">
      <c r="A588" s="1">
        <v>90360</v>
      </c>
      <c r="B588" s="2"/>
      <c r="C588" s="2"/>
      <c r="D588" s="93" t="s">
        <v>76</v>
      </c>
      <c r="E588" s="2" t="s">
        <v>1187</v>
      </c>
      <c r="F588" s="15" t="s">
        <v>1188</v>
      </c>
      <c r="G588" s="45">
        <f t="shared" si="37"/>
        <v>0</v>
      </c>
      <c r="H588" s="29">
        <v>0</v>
      </c>
      <c r="I588" s="30">
        <v>0</v>
      </c>
      <c r="J588" s="27">
        <f t="shared" si="38"/>
        <v>0</v>
      </c>
      <c r="K588" s="28">
        <f t="shared" si="39"/>
        <v>0</v>
      </c>
      <c r="L588" s="50">
        <v>0</v>
      </c>
      <c r="M588" s="1">
        <v>0</v>
      </c>
      <c r="N588" s="50">
        <v>0</v>
      </c>
      <c r="O588" s="28">
        <f t="shared" si="36"/>
        <v>0</v>
      </c>
      <c r="P588" s="43">
        <v>0</v>
      </c>
      <c r="Q588" s="1">
        <v>0</v>
      </c>
      <c r="R588" s="1">
        <v>0</v>
      </c>
      <c r="S588" s="1">
        <v>0</v>
      </c>
    </row>
    <row r="589" spans="1:19" customFormat="1" hidden="1" x14ac:dyDescent="0.2">
      <c r="A589" s="1">
        <v>90390</v>
      </c>
      <c r="B589" s="2"/>
      <c r="C589" s="2"/>
      <c r="D589" s="93" t="s">
        <v>91</v>
      </c>
      <c r="E589" s="2" t="s">
        <v>1189</v>
      </c>
      <c r="F589" s="15" t="s">
        <v>1190</v>
      </c>
      <c r="G589" s="45">
        <f t="shared" si="37"/>
        <v>0</v>
      </c>
      <c r="H589" s="29">
        <v>0</v>
      </c>
      <c r="I589" s="30">
        <v>0</v>
      </c>
      <c r="J589" s="27">
        <f t="shared" si="38"/>
        <v>0</v>
      </c>
      <c r="K589" s="28">
        <f t="shared" si="39"/>
        <v>0</v>
      </c>
      <c r="L589" s="50">
        <v>0</v>
      </c>
      <c r="M589" s="1">
        <v>0</v>
      </c>
      <c r="N589" s="50">
        <v>0</v>
      </c>
      <c r="O589" s="28">
        <f t="shared" si="36"/>
        <v>0</v>
      </c>
      <c r="P589" s="43">
        <v>0</v>
      </c>
      <c r="Q589" s="1">
        <v>0</v>
      </c>
      <c r="R589" s="1">
        <v>0</v>
      </c>
      <c r="S589" s="1">
        <v>0</v>
      </c>
    </row>
    <row r="590" spans="1:19" customFormat="1" hidden="1" x14ac:dyDescent="0.2">
      <c r="A590" s="1">
        <v>90420</v>
      </c>
      <c r="B590" s="2" t="s">
        <v>45</v>
      </c>
      <c r="C590" s="2" t="s">
        <v>45</v>
      </c>
      <c r="D590" s="2"/>
      <c r="E590" s="2" t="s">
        <v>1191</v>
      </c>
      <c r="F590" s="15"/>
      <c r="G590" s="45">
        <f t="shared" si="37"/>
        <v>0</v>
      </c>
      <c r="H590" s="29">
        <v>0</v>
      </c>
      <c r="I590" s="30">
        <v>0</v>
      </c>
      <c r="J590" s="27">
        <f t="shared" si="38"/>
        <v>0</v>
      </c>
      <c r="K590" s="28">
        <f t="shared" si="39"/>
        <v>0</v>
      </c>
      <c r="L590" s="50">
        <v>0</v>
      </c>
      <c r="M590" s="1">
        <v>0</v>
      </c>
      <c r="N590" s="50">
        <v>0</v>
      </c>
      <c r="O590" s="28">
        <f t="shared" si="36"/>
        <v>0</v>
      </c>
      <c r="P590" s="43">
        <v>0</v>
      </c>
      <c r="Q590" s="1">
        <v>0</v>
      </c>
      <c r="R590" s="1">
        <v>0</v>
      </c>
      <c r="S590" s="1">
        <v>0</v>
      </c>
    </row>
    <row r="591" spans="1:19" customFormat="1" hidden="1" x14ac:dyDescent="0.2">
      <c r="A591" s="1">
        <v>90450</v>
      </c>
      <c r="B591" s="2"/>
      <c r="C591" s="2"/>
      <c r="D591" s="2" t="s">
        <v>38</v>
      </c>
      <c r="E591" s="2" t="s">
        <v>1192</v>
      </c>
      <c r="F591" s="15" t="s">
        <v>1193</v>
      </c>
      <c r="G591" s="45">
        <f t="shared" si="37"/>
        <v>0</v>
      </c>
      <c r="H591" s="29">
        <v>0</v>
      </c>
      <c r="I591" s="30">
        <v>0</v>
      </c>
      <c r="J591" s="27">
        <f t="shared" si="38"/>
        <v>0</v>
      </c>
      <c r="K591" s="28">
        <f t="shared" si="39"/>
        <v>0</v>
      </c>
      <c r="L591" s="50">
        <v>0</v>
      </c>
      <c r="M591" s="1">
        <v>0</v>
      </c>
      <c r="N591" s="50">
        <v>0</v>
      </c>
      <c r="O591" s="28">
        <f t="shared" si="36"/>
        <v>0</v>
      </c>
      <c r="P591" s="43">
        <v>0</v>
      </c>
      <c r="Q591" s="1">
        <v>0</v>
      </c>
      <c r="R591" s="1">
        <v>0</v>
      </c>
      <c r="S591" s="1">
        <v>0</v>
      </c>
    </row>
    <row r="592" spans="1:19" x14ac:dyDescent="0.2">
      <c r="A592" s="40">
        <v>90450.5</v>
      </c>
      <c r="B592" s="2" t="s">
        <v>427</v>
      </c>
      <c r="C592" s="2" t="s">
        <v>427</v>
      </c>
      <c r="D592" s="2" t="s">
        <v>106</v>
      </c>
      <c r="E592" s="2" t="s">
        <v>1194</v>
      </c>
      <c r="F592" s="15" t="s">
        <v>1195</v>
      </c>
      <c r="G592" s="45">
        <f t="shared" si="37"/>
        <v>13</v>
      </c>
      <c r="H592" s="29">
        <v>8</v>
      </c>
      <c r="I592" s="30">
        <v>1</v>
      </c>
      <c r="J592" s="27">
        <f t="shared" si="38"/>
        <v>5</v>
      </c>
      <c r="K592" s="28">
        <f t="shared" si="39"/>
        <v>1</v>
      </c>
      <c r="L592" s="50">
        <v>1</v>
      </c>
      <c r="M592" s="1">
        <v>1</v>
      </c>
      <c r="N592" s="50">
        <v>4</v>
      </c>
      <c r="O592" s="28">
        <f t="shared" si="36"/>
        <v>1</v>
      </c>
      <c r="P592" s="43">
        <v>1</v>
      </c>
      <c r="Q592" s="1">
        <v>0</v>
      </c>
      <c r="R592" s="1">
        <v>1</v>
      </c>
      <c r="S592" s="1">
        <v>0</v>
      </c>
    </row>
    <row r="593" spans="1:19" customFormat="1" hidden="1" x14ac:dyDescent="0.2">
      <c r="A593" s="1">
        <v>90460</v>
      </c>
      <c r="B593" s="2"/>
      <c r="C593" s="2"/>
      <c r="D593" s="2" t="s">
        <v>38</v>
      </c>
      <c r="E593" s="2" t="s">
        <v>1196</v>
      </c>
      <c r="F593" s="15" t="s">
        <v>1197</v>
      </c>
      <c r="G593" s="45">
        <f t="shared" si="37"/>
        <v>0</v>
      </c>
      <c r="H593" s="29">
        <v>0</v>
      </c>
      <c r="I593" s="30">
        <v>0</v>
      </c>
      <c r="J593" s="27">
        <f t="shared" si="38"/>
        <v>0</v>
      </c>
      <c r="K593" s="28">
        <f t="shared" si="39"/>
        <v>0</v>
      </c>
      <c r="L593" s="50">
        <v>0</v>
      </c>
      <c r="M593" s="1">
        <v>0</v>
      </c>
      <c r="N593" s="50">
        <v>0</v>
      </c>
      <c r="O593" s="28">
        <f t="shared" si="36"/>
        <v>0</v>
      </c>
      <c r="P593" s="43">
        <v>0</v>
      </c>
      <c r="Q593" s="1">
        <v>0</v>
      </c>
      <c r="R593" s="1">
        <v>0</v>
      </c>
      <c r="S593" s="1">
        <v>0</v>
      </c>
    </row>
    <row r="594" spans="1:19" customFormat="1" hidden="1" x14ac:dyDescent="0.2">
      <c r="A594" s="1">
        <v>90490</v>
      </c>
      <c r="B594" s="2"/>
      <c r="C594" s="2"/>
      <c r="D594" s="2" t="s">
        <v>0</v>
      </c>
      <c r="E594" s="2" t="s">
        <v>1198</v>
      </c>
      <c r="F594" s="15" t="s">
        <v>1199</v>
      </c>
      <c r="G594" s="45">
        <f t="shared" si="37"/>
        <v>0</v>
      </c>
      <c r="H594" s="29">
        <v>0</v>
      </c>
      <c r="I594" s="30">
        <v>0</v>
      </c>
      <c r="J594" s="27">
        <f t="shared" si="38"/>
        <v>0</v>
      </c>
      <c r="K594" s="28">
        <f t="shared" si="39"/>
        <v>0</v>
      </c>
      <c r="L594" s="50">
        <v>0</v>
      </c>
      <c r="M594" s="1">
        <v>0</v>
      </c>
      <c r="N594" s="50">
        <v>0</v>
      </c>
      <c r="O594" s="28">
        <f t="shared" si="36"/>
        <v>0</v>
      </c>
      <c r="P594" s="43">
        <v>0</v>
      </c>
      <c r="Q594" s="1">
        <v>0</v>
      </c>
      <c r="R594" s="1">
        <v>0</v>
      </c>
      <c r="S594" s="1">
        <v>0</v>
      </c>
    </row>
    <row r="595" spans="1:19" customFormat="1" x14ac:dyDescent="0.2">
      <c r="A595" s="1">
        <v>90510</v>
      </c>
      <c r="B595" s="2"/>
      <c r="C595" s="2"/>
      <c r="D595" s="2" t="s">
        <v>38</v>
      </c>
      <c r="E595" s="2" t="s">
        <v>1200</v>
      </c>
      <c r="F595" s="15" t="s">
        <v>1201</v>
      </c>
      <c r="G595" s="45">
        <f t="shared" si="37"/>
        <v>11</v>
      </c>
      <c r="H595" s="29">
        <v>7</v>
      </c>
      <c r="I595" s="30">
        <v>1</v>
      </c>
      <c r="J595" s="27">
        <f t="shared" si="38"/>
        <v>4</v>
      </c>
      <c r="K595" s="28">
        <f t="shared" si="39"/>
        <v>1</v>
      </c>
      <c r="L595" s="50">
        <v>2</v>
      </c>
      <c r="M595" s="1">
        <v>1</v>
      </c>
      <c r="N595" s="50">
        <v>2</v>
      </c>
      <c r="O595" s="28">
        <f t="shared" si="36"/>
        <v>1</v>
      </c>
      <c r="P595" s="43">
        <v>0</v>
      </c>
      <c r="Q595" s="1">
        <v>0</v>
      </c>
      <c r="R595" s="1">
        <v>1</v>
      </c>
      <c r="S595" s="1">
        <v>0</v>
      </c>
    </row>
    <row r="596" spans="1:19" customFormat="1" x14ac:dyDescent="0.2">
      <c r="A596" s="1">
        <v>90530</v>
      </c>
      <c r="B596" s="2"/>
      <c r="C596" s="2"/>
      <c r="D596" s="2" t="s">
        <v>38</v>
      </c>
      <c r="E596" s="2" t="s">
        <v>1202</v>
      </c>
      <c r="F596" s="15" t="s">
        <v>1203</v>
      </c>
      <c r="G596" s="45">
        <f t="shared" si="37"/>
        <v>14</v>
      </c>
      <c r="H596" s="29">
        <v>14</v>
      </c>
      <c r="I596" s="30">
        <v>1</v>
      </c>
      <c r="J596" s="27">
        <f t="shared" si="38"/>
        <v>0</v>
      </c>
      <c r="K596" s="28">
        <f t="shared" si="39"/>
        <v>0</v>
      </c>
      <c r="L596" s="50">
        <v>0</v>
      </c>
      <c r="M596" s="1">
        <v>0</v>
      </c>
      <c r="N596" s="50">
        <v>0</v>
      </c>
      <c r="O596" s="28">
        <f t="shared" si="36"/>
        <v>0</v>
      </c>
      <c r="P596" s="43">
        <v>0</v>
      </c>
      <c r="Q596" s="1">
        <v>0</v>
      </c>
      <c r="R596" s="1">
        <v>0</v>
      </c>
      <c r="S596" s="1">
        <v>0</v>
      </c>
    </row>
    <row r="597" spans="1:19" customFormat="1" hidden="1" x14ac:dyDescent="0.2">
      <c r="A597" s="1">
        <v>90540</v>
      </c>
      <c r="B597" s="2"/>
      <c r="C597" s="2"/>
      <c r="D597" s="93" t="s">
        <v>76</v>
      </c>
      <c r="E597" s="2" t="s">
        <v>1204</v>
      </c>
      <c r="F597" s="15" t="s">
        <v>1205</v>
      </c>
      <c r="G597" s="45">
        <f t="shared" si="37"/>
        <v>0</v>
      </c>
      <c r="H597" s="29">
        <v>0</v>
      </c>
      <c r="I597" s="30">
        <v>0</v>
      </c>
      <c r="J597" s="27">
        <f t="shared" si="38"/>
        <v>0</v>
      </c>
      <c r="K597" s="28">
        <f t="shared" si="39"/>
        <v>0</v>
      </c>
      <c r="L597" s="50">
        <v>0</v>
      </c>
      <c r="M597" s="1">
        <v>0</v>
      </c>
      <c r="N597" s="50">
        <v>0</v>
      </c>
      <c r="O597" s="28">
        <f t="shared" si="36"/>
        <v>0</v>
      </c>
      <c r="P597" s="43">
        <v>0</v>
      </c>
      <c r="Q597" s="1">
        <v>0</v>
      </c>
      <c r="R597" s="1">
        <v>0</v>
      </c>
      <c r="S597" s="1">
        <v>0</v>
      </c>
    </row>
    <row r="598" spans="1:19" customFormat="1" x14ac:dyDescent="0.2">
      <c r="A598" s="1">
        <v>90560</v>
      </c>
      <c r="B598" s="2"/>
      <c r="C598" s="2"/>
      <c r="D598" s="2" t="s">
        <v>38</v>
      </c>
      <c r="E598" s="2" t="s">
        <v>1206</v>
      </c>
      <c r="F598" s="15" t="s">
        <v>1207</v>
      </c>
      <c r="G598" s="45">
        <f t="shared" si="37"/>
        <v>16</v>
      </c>
      <c r="H598" s="29">
        <v>5</v>
      </c>
      <c r="I598" s="30">
        <v>1</v>
      </c>
      <c r="J598" s="27">
        <f t="shared" si="38"/>
        <v>11</v>
      </c>
      <c r="K598" s="28">
        <f t="shared" si="39"/>
        <v>3</v>
      </c>
      <c r="L598" s="50">
        <v>2</v>
      </c>
      <c r="M598" s="1">
        <v>2</v>
      </c>
      <c r="N598" s="50">
        <v>9</v>
      </c>
      <c r="O598" s="28">
        <f t="shared" si="36"/>
        <v>3</v>
      </c>
      <c r="P598" s="43">
        <v>2</v>
      </c>
      <c r="Q598" s="1">
        <v>0</v>
      </c>
      <c r="R598" s="1">
        <v>3</v>
      </c>
      <c r="S598" s="1">
        <v>0</v>
      </c>
    </row>
    <row r="599" spans="1:19" customFormat="1" x14ac:dyDescent="0.2">
      <c r="A599" s="1">
        <v>90590</v>
      </c>
      <c r="B599" s="2"/>
      <c r="C599" s="2"/>
      <c r="D599" s="2" t="s">
        <v>38</v>
      </c>
      <c r="E599" s="2" t="s">
        <v>1208</v>
      </c>
      <c r="F599" s="15" t="s">
        <v>1209</v>
      </c>
      <c r="G599" s="45">
        <f t="shared" si="37"/>
        <v>1</v>
      </c>
      <c r="H599" s="29">
        <v>1</v>
      </c>
      <c r="I599" s="30">
        <v>1</v>
      </c>
      <c r="J599" s="27">
        <f t="shared" si="38"/>
        <v>0</v>
      </c>
      <c r="K599" s="28">
        <f t="shared" si="39"/>
        <v>0</v>
      </c>
      <c r="L599" s="50">
        <v>0</v>
      </c>
      <c r="M599" s="1">
        <v>0</v>
      </c>
      <c r="N599" s="50">
        <v>0</v>
      </c>
      <c r="O599" s="28">
        <f t="shared" si="36"/>
        <v>0</v>
      </c>
      <c r="P599" s="43">
        <v>0</v>
      </c>
      <c r="Q599" s="1">
        <v>0</v>
      </c>
      <c r="R599" s="1">
        <v>0</v>
      </c>
      <c r="S599" s="1">
        <v>0</v>
      </c>
    </row>
    <row r="600" spans="1:19" customFormat="1" hidden="1" x14ac:dyDescent="0.2">
      <c r="A600" s="1">
        <v>90610</v>
      </c>
      <c r="B600" s="2"/>
      <c r="C600" s="2"/>
      <c r="D600" s="2" t="s">
        <v>0</v>
      </c>
      <c r="E600" s="2" t="s">
        <v>1210</v>
      </c>
      <c r="F600" s="15" t="s">
        <v>1211</v>
      </c>
      <c r="G600" s="45">
        <f t="shared" si="37"/>
        <v>0</v>
      </c>
      <c r="H600" s="29">
        <v>0</v>
      </c>
      <c r="I600" s="30">
        <v>0</v>
      </c>
      <c r="J600" s="27">
        <f t="shared" si="38"/>
        <v>0</v>
      </c>
      <c r="K600" s="28">
        <f t="shared" si="39"/>
        <v>0</v>
      </c>
      <c r="L600" s="50">
        <v>0</v>
      </c>
      <c r="M600" s="1">
        <v>0</v>
      </c>
      <c r="N600" s="50">
        <v>0</v>
      </c>
      <c r="O600" s="28">
        <f t="shared" si="36"/>
        <v>0</v>
      </c>
      <c r="P600" s="43">
        <v>0</v>
      </c>
      <c r="Q600" s="1">
        <v>0</v>
      </c>
      <c r="R600" s="1">
        <v>0</v>
      </c>
      <c r="S600" s="1">
        <v>0</v>
      </c>
    </row>
    <row r="601" spans="1:19" customFormat="1" x14ac:dyDescent="0.2">
      <c r="A601" s="1">
        <v>90620</v>
      </c>
      <c r="B601" s="2"/>
      <c r="C601" s="2"/>
      <c r="D601" s="2" t="s">
        <v>38</v>
      </c>
      <c r="E601" s="2" t="s">
        <v>1212</v>
      </c>
      <c r="F601" s="15" t="s">
        <v>1213</v>
      </c>
      <c r="G601" s="45">
        <f t="shared" si="37"/>
        <v>1</v>
      </c>
      <c r="H601" s="29">
        <v>1</v>
      </c>
      <c r="I601" s="30">
        <v>1</v>
      </c>
      <c r="J601" s="27">
        <f t="shared" si="38"/>
        <v>0</v>
      </c>
      <c r="K601" s="28">
        <f t="shared" si="39"/>
        <v>0</v>
      </c>
      <c r="L601" s="50">
        <v>0</v>
      </c>
      <c r="M601" s="1">
        <v>0</v>
      </c>
      <c r="N601" s="50">
        <v>0</v>
      </c>
      <c r="O601" s="28">
        <f t="shared" si="36"/>
        <v>0</v>
      </c>
      <c r="P601" s="43">
        <v>0</v>
      </c>
      <c r="Q601" s="1">
        <v>0</v>
      </c>
      <c r="R601" s="1">
        <v>0</v>
      </c>
      <c r="S601" s="1">
        <v>0</v>
      </c>
    </row>
    <row r="602" spans="1:19" customFormat="1" hidden="1" x14ac:dyDescent="0.2">
      <c r="A602" s="1">
        <v>90630</v>
      </c>
      <c r="B602" s="2" t="s">
        <v>45</v>
      </c>
      <c r="C602" s="2" t="s">
        <v>45</v>
      </c>
      <c r="D602" s="2"/>
      <c r="E602" s="2" t="s">
        <v>1214</v>
      </c>
      <c r="F602" s="15"/>
      <c r="G602" s="45">
        <f t="shared" si="37"/>
        <v>0</v>
      </c>
      <c r="H602" s="29">
        <v>0</v>
      </c>
      <c r="I602" s="30">
        <v>0</v>
      </c>
      <c r="J602" s="27">
        <f t="shared" si="38"/>
        <v>0</v>
      </c>
      <c r="K602" s="28">
        <f t="shared" si="39"/>
        <v>0</v>
      </c>
      <c r="L602" s="50">
        <v>0</v>
      </c>
      <c r="M602" s="1">
        <v>0</v>
      </c>
      <c r="N602" s="50">
        <v>0</v>
      </c>
      <c r="O602" s="28">
        <f t="shared" si="36"/>
        <v>0</v>
      </c>
      <c r="P602" s="43">
        <v>0</v>
      </c>
      <c r="Q602" s="1">
        <v>0</v>
      </c>
      <c r="R602" s="1">
        <v>0</v>
      </c>
      <c r="S602" s="1">
        <v>0</v>
      </c>
    </row>
    <row r="603" spans="1:19" customFormat="1" hidden="1" x14ac:dyDescent="0.2">
      <c r="A603" s="1">
        <v>90730</v>
      </c>
      <c r="B603" s="2" t="s">
        <v>45</v>
      </c>
      <c r="C603" s="2" t="s">
        <v>45</v>
      </c>
      <c r="D603" s="2"/>
      <c r="E603" s="2" t="s">
        <v>1215</v>
      </c>
      <c r="F603" s="15"/>
      <c r="G603" s="45">
        <f t="shared" si="37"/>
        <v>0</v>
      </c>
      <c r="H603" s="29">
        <v>0</v>
      </c>
      <c r="I603" s="30">
        <v>0</v>
      </c>
      <c r="J603" s="27">
        <f t="shared" si="38"/>
        <v>0</v>
      </c>
      <c r="K603" s="28">
        <f t="shared" si="39"/>
        <v>0</v>
      </c>
      <c r="L603" s="50">
        <v>0</v>
      </c>
      <c r="M603" s="1">
        <v>0</v>
      </c>
      <c r="N603" s="50">
        <v>0</v>
      </c>
      <c r="O603" s="28">
        <f t="shared" si="36"/>
        <v>0</v>
      </c>
      <c r="P603" s="43">
        <v>0</v>
      </c>
      <c r="Q603" s="1">
        <v>0</v>
      </c>
      <c r="R603" s="1">
        <v>0</v>
      </c>
      <c r="S603" s="1">
        <v>0</v>
      </c>
    </row>
    <row r="604" spans="1:19" customFormat="1" hidden="1" x14ac:dyDescent="0.2">
      <c r="A604" s="1">
        <v>90740</v>
      </c>
      <c r="B604" s="2"/>
      <c r="C604" s="2"/>
      <c r="D604" s="2" t="s">
        <v>0</v>
      </c>
      <c r="E604" s="2" t="s">
        <v>1216</v>
      </c>
      <c r="F604" s="15" t="s">
        <v>1217</v>
      </c>
      <c r="G604" s="45">
        <f t="shared" si="37"/>
        <v>0</v>
      </c>
      <c r="H604" s="29">
        <v>0</v>
      </c>
      <c r="I604" s="30">
        <v>0</v>
      </c>
      <c r="J604" s="27">
        <f t="shared" si="38"/>
        <v>0</v>
      </c>
      <c r="K604" s="28">
        <f t="shared" si="39"/>
        <v>0</v>
      </c>
      <c r="L604" s="50">
        <v>0</v>
      </c>
      <c r="M604" s="1">
        <v>0</v>
      </c>
      <c r="N604" s="50">
        <v>0</v>
      </c>
      <c r="O604" s="28">
        <f t="shared" si="36"/>
        <v>0</v>
      </c>
      <c r="P604" s="43">
        <v>0</v>
      </c>
      <c r="Q604" s="1">
        <v>0</v>
      </c>
      <c r="R604" s="1">
        <v>0</v>
      </c>
      <c r="S604" s="1">
        <v>0</v>
      </c>
    </row>
    <row r="605" spans="1:19" customFormat="1" hidden="1" x14ac:dyDescent="0.2">
      <c r="A605" s="1">
        <v>90780</v>
      </c>
      <c r="B605" s="2" t="s">
        <v>105</v>
      </c>
      <c r="C605" s="2" t="s">
        <v>105</v>
      </c>
      <c r="D605" s="2" t="s">
        <v>106</v>
      </c>
      <c r="E605" s="2" t="s">
        <v>1218</v>
      </c>
      <c r="F605" s="15" t="s">
        <v>1219</v>
      </c>
      <c r="G605" s="45">
        <f t="shared" si="37"/>
        <v>0</v>
      </c>
      <c r="H605" s="29">
        <v>0</v>
      </c>
      <c r="I605" s="30">
        <v>0</v>
      </c>
      <c r="J605" s="27">
        <f t="shared" si="38"/>
        <v>0</v>
      </c>
      <c r="K605" s="28">
        <f t="shared" si="39"/>
        <v>0</v>
      </c>
      <c r="L605" s="50">
        <v>0</v>
      </c>
      <c r="M605" s="1">
        <v>0</v>
      </c>
      <c r="N605" s="50">
        <v>0</v>
      </c>
      <c r="O605" s="28">
        <f t="shared" si="36"/>
        <v>0</v>
      </c>
      <c r="P605" s="43">
        <v>0</v>
      </c>
      <c r="Q605" s="1">
        <v>0</v>
      </c>
      <c r="R605" s="1">
        <v>0</v>
      </c>
      <c r="S605" s="1">
        <v>0</v>
      </c>
    </row>
    <row r="606" spans="1:19" customFormat="1" hidden="1" x14ac:dyDescent="0.2">
      <c r="A606" s="1">
        <v>90810</v>
      </c>
      <c r="B606" s="2" t="s">
        <v>105</v>
      </c>
      <c r="C606" s="2" t="s">
        <v>105</v>
      </c>
      <c r="D606" s="2" t="s">
        <v>106</v>
      </c>
      <c r="E606" s="2" t="s">
        <v>1220</v>
      </c>
      <c r="F606" s="15" t="s">
        <v>1221</v>
      </c>
      <c r="G606" s="45">
        <f t="shared" si="37"/>
        <v>0</v>
      </c>
      <c r="H606" s="29">
        <v>0</v>
      </c>
      <c r="I606" s="30">
        <v>0</v>
      </c>
      <c r="J606" s="27">
        <f t="shared" si="38"/>
        <v>0</v>
      </c>
      <c r="K606" s="28">
        <f t="shared" si="39"/>
        <v>0</v>
      </c>
      <c r="L606" s="50">
        <v>0</v>
      </c>
      <c r="M606" s="1">
        <v>0</v>
      </c>
      <c r="N606" s="50">
        <v>0</v>
      </c>
      <c r="O606" s="28">
        <f t="shared" si="36"/>
        <v>0</v>
      </c>
      <c r="P606" s="43">
        <v>0</v>
      </c>
      <c r="Q606" s="1">
        <v>0</v>
      </c>
      <c r="R606" s="1">
        <v>0</v>
      </c>
      <c r="S606" s="1">
        <v>0</v>
      </c>
    </row>
    <row r="607" spans="1:19" hidden="1" x14ac:dyDescent="0.2">
      <c r="A607" s="1">
        <v>90880</v>
      </c>
      <c r="B607" s="2" t="s">
        <v>105</v>
      </c>
      <c r="C607" s="2" t="s">
        <v>105</v>
      </c>
      <c r="D607" s="2" t="s">
        <v>106</v>
      </c>
      <c r="E607" s="2" t="s">
        <v>1222</v>
      </c>
      <c r="F607" s="15"/>
      <c r="G607" s="45">
        <f t="shared" si="37"/>
        <v>0</v>
      </c>
      <c r="H607" s="29">
        <v>0</v>
      </c>
      <c r="I607" s="30">
        <v>0</v>
      </c>
      <c r="J607" s="27">
        <f t="shared" si="38"/>
        <v>0</v>
      </c>
      <c r="K607" s="28">
        <f t="shared" si="39"/>
        <v>0</v>
      </c>
      <c r="L607" s="50">
        <v>0</v>
      </c>
      <c r="M607" s="1">
        <v>0</v>
      </c>
      <c r="N607" s="50">
        <v>0</v>
      </c>
      <c r="O607" s="28">
        <f t="shared" si="36"/>
        <v>0</v>
      </c>
      <c r="P607" s="43">
        <v>0</v>
      </c>
      <c r="Q607" s="1">
        <v>0</v>
      </c>
      <c r="R607" s="1">
        <v>0</v>
      </c>
      <c r="S607" s="1">
        <v>0</v>
      </c>
    </row>
    <row r="608" spans="1:19" customFormat="1" hidden="1" x14ac:dyDescent="0.2">
      <c r="A608" s="1">
        <v>90910</v>
      </c>
      <c r="B608" s="2"/>
      <c r="C608" s="2"/>
      <c r="D608" s="2" t="s">
        <v>38</v>
      </c>
      <c r="E608" s="2" t="s">
        <v>1223</v>
      </c>
      <c r="F608" s="15" t="s">
        <v>1224</v>
      </c>
      <c r="G608" s="45">
        <f t="shared" si="37"/>
        <v>0</v>
      </c>
      <c r="H608" s="29">
        <v>0</v>
      </c>
      <c r="I608" s="30">
        <v>0</v>
      </c>
      <c r="J608" s="27">
        <f t="shared" si="38"/>
        <v>0</v>
      </c>
      <c r="K608" s="28">
        <f t="shared" si="39"/>
        <v>0</v>
      </c>
      <c r="L608" s="50">
        <v>0</v>
      </c>
      <c r="M608" s="1">
        <v>0</v>
      </c>
      <c r="N608" s="50">
        <v>0</v>
      </c>
      <c r="O608" s="28">
        <f t="shared" si="36"/>
        <v>0</v>
      </c>
      <c r="P608" s="43">
        <v>0</v>
      </c>
      <c r="Q608" s="1">
        <v>0</v>
      </c>
      <c r="R608" s="1">
        <v>0</v>
      </c>
      <c r="S608" s="1">
        <v>0</v>
      </c>
    </row>
    <row r="609" spans="1:19" customFormat="1" hidden="1" x14ac:dyDescent="0.2">
      <c r="A609" s="1">
        <v>90920</v>
      </c>
      <c r="B609" s="2"/>
      <c r="C609" s="2"/>
      <c r="D609" s="2" t="s">
        <v>0</v>
      </c>
      <c r="E609" s="2" t="s">
        <v>1225</v>
      </c>
      <c r="F609" s="15" t="s">
        <v>1226</v>
      </c>
      <c r="G609" s="45">
        <f t="shared" si="37"/>
        <v>0</v>
      </c>
      <c r="H609" s="29">
        <v>0</v>
      </c>
      <c r="I609" s="30">
        <v>0</v>
      </c>
      <c r="J609" s="27">
        <f t="shared" si="38"/>
        <v>0</v>
      </c>
      <c r="K609" s="28">
        <f t="shared" si="39"/>
        <v>0</v>
      </c>
      <c r="L609" s="50">
        <v>0</v>
      </c>
      <c r="M609" s="1">
        <v>0</v>
      </c>
      <c r="N609" s="50">
        <v>0</v>
      </c>
      <c r="O609" s="28">
        <f t="shared" si="36"/>
        <v>0</v>
      </c>
      <c r="P609" s="43">
        <v>0</v>
      </c>
      <c r="Q609" s="1">
        <v>0</v>
      </c>
      <c r="R609" s="1">
        <v>0</v>
      </c>
      <c r="S609" s="1">
        <v>0</v>
      </c>
    </row>
    <row r="610" spans="1:19" x14ac:dyDescent="0.2">
      <c r="A610" s="1">
        <v>90930</v>
      </c>
      <c r="B610" s="2"/>
      <c r="C610" s="2"/>
      <c r="D610" s="2" t="s">
        <v>38</v>
      </c>
      <c r="E610" s="2" t="s">
        <v>1227</v>
      </c>
      <c r="F610" s="15" t="s">
        <v>1228</v>
      </c>
      <c r="G610" s="45">
        <f t="shared" si="37"/>
        <v>5</v>
      </c>
      <c r="H610" s="29">
        <v>4</v>
      </c>
      <c r="I610" s="30">
        <v>1</v>
      </c>
      <c r="J610" s="27">
        <f t="shared" si="38"/>
        <v>1</v>
      </c>
      <c r="K610" s="28">
        <f t="shared" si="39"/>
        <v>1</v>
      </c>
      <c r="L610" s="50">
        <v>0</v>
      </c>
      <c r="M610" s="1">
        <v>0</v>
      </c>
      <c r="N610" s="50">
        <v>1</v>
      </c>
      <c r="O610" s="28">
        <f t="shared" si="36"/>
        <v>1</v>
      </c>
      <c r="P610" s="43">
        <v>0</v>
      </c>
      <c r="Q610" s="1">
        <v>0</v>
      </c>
      <c r="R610" s="1">
        <v>0</v>
      </c>
      <c r="S610" s="1">
        <v>1</v>
      </c>
    </row>
    <row r="611" spans="1:19" customFormat="1" x14ac:dyDescent="0.2">
      <c r="A611" s="1">
        <v>90970</v>
      </c>
      <c r="B611" s="2"/>
      <c r="C611" s="2"/>
      <c r="D611" s="2" t="s">
        <v>38</v>
      </c>
      <c r="E611" s="2" t="s">
        <v>1229</v>
      </c>
      <c r="F611" s="15" t="s">
        <v>1230</v>
      </c>
      <c r="G611" s="45">
        <f t="shared" si="37"/>
        <v>20</v>
      </c>
      <c r="H611" s="29">
        <v>5</v>
      </c>
      <c r="I611" s="30">
        <v>3</v>
      </c>
      <c r="J611" s="27">
        <f t="shared" si="38"/>
        <v>15</v>
      </c>
      <c r="K611" s="28">
        <f t="shared" si="39"/>
        <v>25</v>
      </c>
      <c r="L611" s="50">
        <v>0</v>
      </c>
      <c r="M611" s="1">
        <v>0</v>
      </c>
      <c r="N611" s="50">
        <v>15</v>
      </c>
      <c r="O611" s="28">
        <f t="shared" si="36"/>
        <v>25</v>
      </c>
      <c r="P611" s="43">
        <v>3</v>
      </c>
      <c r="Q611" s="1">
        <v>2</v>
      </c>
      <c r="R611" s="1">
        <v>25</v>
      </c>
      <c r="S611" s="1">
        <v>2</v>
      </c>
    </row>
    <row r="612" spans="1:19" customFormat="1" hidden="1" x14ac:dyDescent="0.2">
      <c r="A612" s="1">
        <v>91000</v>
      </c>
      <c r="B612" s="2"/>
      <c r="C612" s="2"/>
      <c r="D612" s="2" t="s">
        <v>1</v>
      </c>
      <c r="E612" s="2" t="s">
        <v>1231</v>
      </c>
      <c r="F612" s="15" t="s">
        <v>1232</v>
      </c>
      <c r="G612" s="45">
        <f t="shared" si="37"/>
        <v>0</v>
      </c>
      <c r="H612" s="29">
        <v>0</v>
      </c>
      <c r="I612" s="30">
        <v>0</v>
      </c>
      <c r="J612" s="27">
        <f t="shared" si="38"/>
        <v>0</v>
      </c>
      <c r="K612" s="28">
        <f t="shared" si="39"/>
        <v>0</v>
      </c>
      <c r="L612" s="50">
        <v>0</v>
      </c>
      <c r="M612" s="1">
        <v>0</v>
      </c>
      <c r="N612" s="50">
        <v>0</v>
      </c>
      <c r="O612" s="28">
        <f t="shared" si="36"/>
        <v>0</v>
      </c>
      <c r="P612" s="43">
        <v>0</v>
      </c>
      <c r="Q612" s="1">
        <v>0</v>
      </c>
      <c r="R612" s="1">
        <v>0</v>
      </c>
      <c r="S612" s="1">
        <v>0</v>
      </c>
    </row>
    <row r="613" spans="1:19" customFormat="1" x14ac:dyDescent="0.2">
      <c r="A613" s="1">
        <v>91140</v>
      </c>
      <c r="B613" s="2"/>
      <c r="C613" s="2"/>
      <c r="D613" s="2" t="s">
        <v>38</v>
      </c>
      <c r="E613" s="2" t="s">
        <v>1233</v>
      </c>
      <c r="F613" s="15" t="s">
        <v>1234</v>
      </c>
      <c r="G613" s="45">
        <f t="shared" si="37"/>
        <v>5</v>
      </c>
      <c r="H613" s="29">
        <v>3</v>
      </c>
      <c r="I613" s="30">
        <v>2</v>
      </c>
      <c r="J613" s="27">
        <f t="shared" si="38"/>
        <v>2</v>
      </c>
      <c r="K613" s="28">
        <f t="shared" si="39"/>
        <v>4</v>
      </c>
      <c r="L613" s="50">
        <v>0</v>
      </c>
      <c r="M613" s="1">
        <v>0</v>
      </c>
      <c r="N613" s="50">
        <v>2</v>
      </c>
      <c r="O613" s="28">
        <f t="shared" ref="O613:O676" si="40">MAX(P613:S613)</f>
        <v>4</v>
      </c>
      <c r="P613" s="43">
        <v>4</v>
      </c>
      <c r="Q613" s="1">
        <v>0</v>
      </c>
      <c r="R613" s="1">
        <v>0</v>
      </c>
      <c r="S613" s="1">
        <v>0</v>
      </c>
    </row>
    <row r="614" spans="1:19" customFormat="1" x14ac:dyDescent="0.2">
      <c r="A614" s="1">
        <v>91160</v>
      </c>
      <c r="B614" s="2"/>
      <c r="C614" s="2"/>
      <c r="D614" s="2" t="s">
        <v>38</v>
      </c>
      <c r="E614" s="2" t="s">
        <v>1235</v>
      </c>
      <c r="F614" s="15" t="s">
        <v>1236</v>
      </c>
      <c r="G614" s="45">
        <f t="shared" si="37"/>
        <v>11</v>
      </c>
      <c r="H614" s="29">
        <v>1</v>
      </c>
      <c r="I614" s="30">
        <v>1</v>
      </c>
      <c r="J614" s="27">
        <f t="shared" si="38"/>
        <v>10</v>
      </c>
      <c r="K614" s="28">
        <f t="shared" si="39"/>
        <v>7</v>
      </c>
      <c r="L614" s="50">
        <v>1</v>
      </c>
      <c r="M614" s="1">
        <v>4</v>
      </c>
      <c r="N614" s="50">
        <v>9</v>
      </c>
      <c r="O614" s="28">
        <f t="shared" si="40"/>
        <v>7</v>
      </c>
      <c r="P614" s="43">
        <v>3</v>
      </c>
      <c r="Q614" s="1">
        <v>2</v>
      </c>
      <c r="R614" s="1">
        <v>7</v>
      </c>
      <c r="S614" s="1">
        <v>0</v>
      </c>
    </row>
    <row r="615" spans="1:19" customFormat="1" hidden="1" x14ac:dyDescent="0.2">
      <c r="A615" s="1">
        <v>91170</v>
      </c>
      <c r="B615" s="2"/>
      <c r="C615" s="2"/>
      <c r="D615" s="2" t="s">
        <v>0</v>
      </c>
      <c r="E615" s="2" t="s">
        <v>1237</v>
      </c>
      <c r="F615" s="15" t="s">
        <v>1238</v>
      </c>
      <c r="G615" s="45">
        <f t="shared" si="37"/>
        <v>0</v>
      </c>
      <c r="H615" s="29">
        <v>0</v>
      </c>
      <c r="I615" s="30">
        <v>0</v>
      </c>
      <c r="J615" s="27">
        <f t="shared" si="38"/>
        <v>0</v>
      </c>
      <c r="K615" s="28">
        <f t="shared" si="39"/>
        <v>0</v>
      </c>
      <c r="L615" s="50">
        <v>0</v>
      </c>
      <c r="M615" s="1">
        <v>0</v>
      </c>
      <c r="N615" s="50">
        <v>0</v>
      </c>
      <c r="O615" s="28">
        <f t="shared" si="40"/>
        <v>0</v>
      </c>
      <c r="P615" s="43">
        <v>0</v>
      </c>
      <c r="Q615" s="1">
        <v>0</v>
      </c>
      <c r="R615" s="1">
        <v>0</v>
      </c>
      <c r="S615" s="1">
        <v>0</v>
      </c>
    </row>
    <row r="616" spans="1:19" customFormat="1" hidden="1" x14ac:dyDescent="0.2">
      <c r="A616" s="1">
        <v>91180</v>
      </c>
      <c r="B616" s="2"/>
      <c r="C616" s="2"/>
      <c r="D616" s="2" t="s">
        <v>38</v>
      </c>
      <c r="E616" s="2" t="s">
        <v>1239</v>
      </c>
      <c r="F616" s="15" t="s">
        <v>1240</v>
      </c>
      <c r="G616" s="45">
        <f t="shared" si="37"/>
        <v>0</v>
      </c>
      <c r="H616" s="29">
        <v>0</v>
      </c>
      <c r="I616" s="30">
        <v>0</v>
      </c>
      <c r="J616" s="27">
        <f t="shared" si="38"/>
        <v>0</v>
      </c>
      <c r="K616" s="28">
        <f t="shared" si="39"/>
        <v>0</v>
      </c>
      <c r="L616" s="50">
        <v>0</v>
      </c>
      <c r="M616" s="1">
        <v>0</v>
      </c>
      <c r="N616" s="50">
        <v>0</v>
      </c>
      <c r="O616" s="28">
        <f t="shared" si="40"/>
        <v>0</v>
      </c>
      <c r="P616" s="43">
        <v>0</v>
      </c>
      <c r="Q616" s="1">
        <v>0</v>
      </c>
      <c r="R616" s="1">
        <v>0</v>
      </c>
      <c r="S616" s="1">
        <v>0</v>
      </c>
    </row>
    <row r="617" spans="1:19" customFormat="1" hidden="1" x14ac:dyDescent="0.2">
      <c r="A617" s="1">
        <v>91220</v>
      </c>
      <c r="B617" s="2"/>
      <c r="C617" s="2"/>
      <c r="D617" s="2" t="s">
        <v>38</v>
      </c>
      <c r="E617" s="2" t="s">
        <v>1241</v>
      </c>
      <c r="F617" s="15" t="s">
        <v>1242</v>
      </c>
      <c r="G617" s="45">
        <f t="shared" si="37"/>
        <v>0</v>
      </c>
      <c r="H617" s="29">
        <v>0</v>
      </c>
      <c r="I617" s="30">
        <v>0</v>
      </c>
      <c r="J617" s="27">
        <f t="shared" si="38"/>
        <v>0</v>
      </c>
      <c r="K617" s="28">
        <f t="shared" si="39"/>
        <v>0</v>
      </c>
      <c r="L617" s="50">
        <v>0</v>
      </c>
      <c r="M617" s="1">
        <v>0</v>
      </c>
      <c r="N617" s="50">
        <v>0</v>
      </c>
      <c r="O617" s="28">
        <f t="shared" si="40"/>
        <v>0</v>
      </c>
      <c r="P617" s="43">
        <v>0</v>
      </c>
      <c r="Q617" s="1">
        <v>0</v>
      </c>
      <c r="R617" s="1">
        <v>0</v>
      </c>
      <c r="S617" s="1">
        <v>0</v>
      </c>
    </row>
    <row r="618" spans="1:19" customFormat="1" hidden="1" x14ac:dyDescent="0.2">
      <c r="A618" s="1">
        <v>91340</v>
      </c>
      <c r="B618" s="2"/>
      <c r="C618" s="2"/>
      <c r="D618" s="2" t="s">
        <v>541</v>
      </c>
      <c r="E618" s="2" t="s">
        <v>1243</v>
      </c>
      <c r="F618" s="15" t="s">
        <v>2101</v>
      </c>
      <c r="G618" s="45">
        <f t="shared" si="37"/>
        <v>0</v>
      </c>
      <c r="H618" s="29">
        <v>0</v>
      </c>
      <c r="I618" s="30">
        <v>0</v>
      </c>
      <c r="J618" s="27">
        <f t="shared" si="38"/>
        <v>0</v>
      </c>
      <c r="K618" s="28">
        <f t="shared" si="39"/>
        <v>0</v>
      </c>
      <c r="L618" s="50">
        <v>0</v>
      </c>
      <c r="M618" s="1">
        <v>0</v>
      </c>
      <c r="N618" s="50">
        <v>0</v>
      </c>
      <c r="O618" s="28">
        <f t="shared" si="40"/>
        <v>0</v>
      </c>
      <c r="P618" s="43">
        <v>0</v>
      </c>
      <c r="Q618" s="1">
        <v>0</v>
      </c>
      <c r="R618" s="1">
        <v>0</v>
      </c>
      <c r="S618" s="1">
        <v>0</v>
      </c>
    </row>
    <row r="619" spans="1:19" customFormat="1" hidden="1" x14ac:dyDescent="0.2">
      <c r="A619" s="1">
        <v>91400</v>
      </c>
      <c r="B619" s="2" t="s">
        <v>105</v>
      </c>
      <c r="C619" s="2" t="s">
        <v>105</v>
      </c>
      <c r="D619" s="2" t="s">
        <v>106</v>
      </c>
      <c r="E619" s="2" t="s">
        <v>1244</v>
      </c>
      <c r="F619" s="15" t="s">
        <v>1245</v>
      </c>
      <c r="G619" s="45">
        <f t="shared" si="37"/>
        <v>0</v>
      </c>
      <c r="H619" s="29">
        <v>0</v>
      </c>
      <c r="I619" s="30">
        <v>0</v>
      </c>
      <c r="J619" s="27">
        <f t="shared" si="38"/>
        <v>0</v>
      </c>
      <c r="K619" s="28">
        <f t="shared" si="39"/>
        <v>0</v>
      </c>
      <c r="L619" s="50">
        <v>0</v>
      </c>
      <c r="M619" s="1">
        <v>0</v>
      </c>
      <c r="N619" s="50">
        <v>0</v>
      </c>
      <c r="O619" s="28">
        <f t="shared" si="40"/>
        <v>0</v>
      </c>
      <c r="P619" s="43">
        <v>0</v>
      </c>
      <c r="Q619" s="1">
        <v>0</v>
      </c>
      <c r="R619" s="1">
        <v>0</v>
      </c>
      <c r="S619" s="1">
        <v>0</v>
      </c>
    </row>
    <row r="620" spans="1:19" customFormat="1" hidden="1" x14ac:dyDescent="0.2">
      <c r="A620" s="1">
        <v>91420</v>
      </c>
      <c r="B620" s="2" t="s">
        <v>105</v>
      </c>
      <c r="C620" s="2" t="s">
        <v>105</v>
      </c>
      <c r="D620" s="2" t="s">
        <v>106</v>
      </c>
      <c r="E620" s="2" t="s">
        <v>1246</v>
      </c>
      <c r="F620" s="15"/>
      <c r="G620" s="45">
        <f t="shared" si="37"/>
        <v>0</v>
      </c>
      <c r="H620" s="29">
        <v>0</v>
      </c>
      <c r="I620" s="30">
        <v>0</v>
      </c>
      <c r="J620" s="27">
        <f t="shared" si="38"/>
        <v>0</v>
      </c>
      <c r="K620" s="28">
        <f t="shared" si="39"/>
        <v>0</v>
      </c>
      <c r="L620" s="50">
        <v>0</v>
      </c>
      <c r="M620" s="1">
        <v>0</v>
      </c>
      <c r="N620" s="50">
        <v>0</v>
      </c>
      <c r="O620" s="28">
        <f t="shared" si="40"/>
        <v>0</v>
      </c>
      <c r="P620" s="43">
        <v>0</v>
      </c>
      <c r="Q620" s="1">
        <v>0</v>
      </c>
      <c r="R620" s="1">
        <v>0</v>
      </c>
      <c r="S620" s="1">
        <v>0</v>
      </c>
    </row>
    <row r="621" spans="1:19" customFormat="1" hidden="1" x14ac:dyDescent="0.2">
      <c r="A621" s="1">
        <v>91470</v>
      </c>
      <c r="B621" s="2"/>
      <c r="C621" s="2"/>
      <c r="D621" s="2" t="s">
        <v>1</v>
      </c>
      <c r="E621" s="2" t="s">
        <v>1247</v>
      </c>
      <c r="F621" s="15"/>
      <c r="G621" s="45">
        <f t="shared" si="37"/>
        <v>0</v>
      </c>
      <c r="H621" s="29">
        <v>0</v>
      </c>
      <c r="I621" s="30">
        <v>0</v>
      </c>
      <c r="J621" s="27">
        <f t="shared" si="38"/>
        <v>0</v>
      </c>
      <c r="K621" s="28">
        <f t="shared" si="39"/>
        <v>0</v>
      </c>
      <c r="L621" s="50">
        <v>0</v>
      </c>
      <c r="M621" s="1">
        <v>0</v>
      </c>
      <c r="N621" s="50">
        <v>0</v>
      </c>
      <c r="O621" s="28">
        <f t="shared" si="40"/>
        <v>0</v>
      </c>
      <c r="P621" s="43">
        <v>0</v>
      </c>
      <c r="Q621" s="1">
        <v>0</v>
      </c>
      <c r="R621" s="1">
        <v>0</v>
      </c>
      <c r="S621" s="1">
        <v>0</v>
      </c>
    </row>
    <row r="622" spans="1:19" customFormat="1" x14ac:dyDescent="0.2">
      <c r="A622" s="1">
        <v>91690</v>
      </c>
      <c r="B622" s="2"/>
      <c r="C622" s="2"/>
      <c r="D622" s="2" t="s">
        <v>38</v>
      </c>
      <c r="E622" s="2" t="s">
        <v>1248</v>
      </c>
      <c r="F622" s="15" t="s">
        <v>1249</v>
      </c>
      <c r="G622" s="45">
        <f t="shared" si="37"/>
        <v>5</v>
      </c>
      <c r="H622" s="29">
        <v>2</v>
      </c>
      <c r="I622" s="30">
        <v>1</v>
      </c>
      <c r="J622" s="27">
        <f t="shared" si="38"/>
        <v>3</v>
      </c>
      <c r="K622" s="28">
        <f t="shared" si="39"/>
        <v>1</v>
      </c>
      <c r="L622" s="50">
        <v>0</v>
      </c>
      <c r="M622" s="1">
        <v>0</v>
      </c>
      <c r="N622" s="50">
        <v>3</v>
      </c>
      <c r="O622" s="28">
        <f t="shared" si="40"/>
        <v>1</v>
      </c>
      <c r="P622" s="43">
        <v>1</v>
      </c>
      <c r="Q622" s="1">
        <v>0</v>
      </c>
      <c r="R622" s="1">
        <v>1</v>
      </c>
      <c r="S622" s="1">
        <v>0</v>
      </c>
    </row>
    <row r="623" spans="1:19" hidden="1" x14ac:dyDescent="0.2">
      <c r="A623" s="1">
        <v>91750</v>
      </c>
      <c r="B623" s="2" t="s">
        <v>45</v>
      </c>
      <c r="C623" s="2" t="s">
        <v>45</v>
      </c>
      <c r="D623" s="2"/>
      <c r="E623" s="2" t="s">
        <v>1250</v>
      </c>
      <c r="F623" s="15"/>
      <c r="G623" s="45">
        <f t="shared" si="37"/>
        <v>0</v>
      </c>
      <c r="H623" s="29">
        <v>0</v>
      </c>
      <c r="I623" s="30">
        <v>0</v>
      </c>
      <c r="J623" s="27">
        <f t="shared" si="38"/>
        <v>0</v>
      </c>
      <c r="K623" s="28">
        <f t="shared" si="39"/>
        <v>0</v>
      </c>
      <c r="L623" s="50">
        <v>0</v>
      </c>
      <c r="M623" s="1">
        <v>0</v>
      </c>
      <c r="N623" s="50">
        <v>0</v>
      </c>
      <c r="O623" s="28">
        <f t="shared" si="40"/>
        <v>0</v>
      </c>
      <c r="P623" s="43">
        <v>0</v>
      </c>
      <c r="Q623" s="1">
        <v>0</v>
      </c>
      <c r="R623" s="1">
        <v>0</v>
      </c>
      <c r="S623" s="1">
        <v>0</v>
      </c>
    </row>
    <row r="624" spans="1:19" hidden="1" x14ac:dyDescent="0.2">
      <c r="A624" s="1">
        <v>91790</v>
      </c>
      <c r="B624" s="2" t="s">
        <v>45</v>
      </c>
      <c r="C624" s="2" t="s">
        <v>45</v>
      </c>
      <c r="D624" s="2"/>
      <c r="E624" s="2" t="s">
        <v>1251</v>
      </c>
      <c r="F624" s="15"/>
      <c r="G624" s="45">
        <f t="shared" si="37"/>
        <v>0</v>
      </c>
      <c r="H624" s="29">
        <v>0</v>
      </c>
      <c r="I624" s="30">
        <v>0</v>
      </c>
      <c r="J624" s="27">
        <f t="shared" si="38"/>
        <v>0</v>
      </c>
      <c r="K624" s="28">
        <f t="shared" si="39"/>
        <v>0</v>
      </c>
      <c r="L624" s="50">
        <v>0</v>
      </c>
      <c r="M624" s="1">
        <v>0</v>
      </c>
      <c r="N624" s="50">
        <v>0</v>
      </c>
      <c r="O624" s="28">
        <f t="shared" si="40"/>
        <v>0</v>
      </c>
      <c r="P624" s="43">
        <v>0</v>
      </c>
      <c r="Q624" s="1">
        <v>0</v>
      </c>
      <c r="R624" s="1">
        <v>0</v>
      </c>
      <c r="S624" s="1">
        <v>0</v>
      </c>
    </row>
    <row r="625" spans="1:19" hidden="1" x14ac:dyDescent="0.2">
      <c r="A625" s="1">
        <v>91830</v>
      </c>
      <c r="B625" s="2"/>
      <c r="C625" s="2"/>
      <c r="D625" s="2" t="s">
        <v>0</v>
      </c>
      <c r="E625" s="2" t="s">
        <v>1252</v>
      </c>
      <c r="F625" s="15" t="s">
        <v>1253</v>
      </c>
      <c r="G625" s="45">
        <f t="shared" si="37"/>
        <v>0</v>
      </c>
      <c r="H625" s="29">
        <v>0</v>
      </c>
      <c r="I625" s="30">
        <v>0</v>
      </c>
      <c r="J625" s="27">
        <f t="shared" si="38"/>
        <v>0</v>
      </c>
      <c r="K625" s="28">
        <f t="shared" si="39"/>
        <v>0</v>
      </c>
      <c r="L625" s="50">
        <v>0</v>
      </c>
      <c r="M625" s="1">
        <v>0</v>
      </c>
      <c r="N625" s="50">
        <v>0</v>
      </c>
      <c r="O625" s="28">
        <f t="shared" si="40"/>
        <v>0</v>
      </c>
      <c r="P625" s="43">
        <v>0</v>
      </c>
      <c r="Q625" s="1">
        <v>0</v>
      </c>
      <c r="R625" s="1">
        <v>0</v>
      </c>
      <c r="S625" s="1">
        <v>0</v>
      </c>
    </row>
    <row r="626" spans="1:19" hidden="1" x14ac:dyDescent="0.2">
      <c r="A626" s="1">
        <v>91880</v>
      </c>
      <c r="B626" s="2"/>
      <c r="C626" s="2"/>
      <c r="D626" s="2" t="s">
        <v>0</v>
      </c>
      <c r="E626" s="2" t="s">
        <v>1254</v>
      </c>
      <c r="F626" s="15" t="s">
        <v>1255</v>
      </c>
      <c r="G626" s="45">
        <f t="shared" si="37"/>
        <v>0</v>
      </c>
      <c r="H626" s="29">
        <v>0</v>
      </c>
      <c r="I626" s="30">
        <v>0</v>
      </c>
      <c r="J626" s="27">
        <f t="shared" si="38"/>
        <v>0</v>
      </c>
      <c r="K626" s="28">
        <f t="shared" si="39"/>
        <v>0</v>
      </c>
      <c r="L626" s="50">
        <v>0</v>
      </c>
      <c r="M626" s="1">
        <v>0</v>
      </c>
      <c r="N626" s="50">
        <v>0</v>
      </c>
      <c r="O626" s="28">
        <f t="shared" si="40"/>
        <v>0</v>
      </c>
      <c r="P626" s="43">
        <v>0</v>
      </c>
      <c r="Q626" s="1">
        <v>0</v>
      </c>
      <c r="R626" s="1">
        <v>0</v>
      </c>
      <c r="S626" s="1">
        <v>0</v>
      </c>
    </row>
    <row r="627" spans="1:19" customFormat="1" hidden="1" x14ac:dyDescent="0.2">
      <c r="A627" s="1">
        <v>91930</v>
      </c>
      <c r="B627" s="2"/>
      <c r="C627" s="2"/>
      <c r="D627" s="2" t="s">
        <v>114</v>
      </c>
      <c r="E627" s="2" t="s">
        <v>1256</v>
      </c>
      <c r="F627" s="15" t="s">
        <v>1257</v>
      </c>
      <c r="G627" s="45">
        <f t="shared" si="37"/>
        <v>0</v>
      </c>
      <c r="H627" s="29">
        <v>0</v>
      </c>
      <c r="I627" s="30">
        <v>0</v>
      </c>
      <c r="J627" s="27">
        <f t="shared" si="38"/>
        <v>0</v>
      </c>
      <c r="K627" s="28">
        <f t="shared" si="39"/>
        <v>0</v>
      </c>
      <c r="L627" s="50">
        <v>0</v>
      </c>
      <c r="M627" s="1">
        <v>0</v>
      </c>
      <c r="N627" s="50">
        <v>0</v>
      </c>
      <c r="O627" s="28">
        <f t="shared" si="40"/>
        <v>0</v>
      </c>
      <c r="P627" s="43">
        <v>0</v>
      </c>
      <c r="Q627" s="1">
        <v>0</v>
      </c>
      <c r="R627" s="1">
        <v>0</v>
      </c>
      <c r="S627" s="1">
        <v>0</v>
      </c>
    </row>
    <row r="628" spans="1:19" customFormat="1" hidden="1" x14ac:dyDescent="0.2">
      <c r="A628" s="1">
        <v>91960</v>
      </c>
      <c r="B628" s="2"/>
      <c r="C628" s="2"/>
      <c r="D628" s="2" t="s">
        <v>0</v>
      </c>
      <c r="E628" s="2" t="s">
        <v>1258</v>
      </c>
      <c r="F628" s="15" t="s">
        <v>1259</v>
      </c>
      <c r="G628" s="45">
        <f t="shared" si="37"/>
        <v>0</v>
      </c>
      <c r="H628" s="29">
        <v>0</v>
      </c>
      <c r="I628" s="30">
        <v>0</v>
      </c>
      <c r="J628" s="27">
        <f t="shared" si="38"/>
        <v>0</v>
      </c>
      <c r="K628" s="28">
        <f t="shared" si="39"/>
        <v>0</v>
      </c>
      <c r="L628" s="50">
        <v>0</v>
      </c>
      <c r="M628" s="1">
        <v>0</v>
      </c>
      <c r="N628" s="50">
        <v>0</v>
      </c>
      <c r="O628" s="28">
        <f t="shared" si="40"/>
        <v>0</v>
      </c>
      <c r="P628" s="43">
        <v>0</v>
      </c>
      <c r="Q628" s="1">
        <v>0</v>
      </c>
      <c r="R628" s="1">
        <v>0</v>
      </c>
      <c r="S628" s="1">
        <v>0</v>
      </c>
    </row>
    <row r="629" spans="1:19" customFormat="1" hidden="1" x14ac:dyDescent="0.2">
      <c r="A629" s="1">
        <v>91980</v>
      </c>
      <c r="B629" s="2"/>
      <c r="C629" s="2"/>
      <c r="D629" s="93" t="s">
        <v>91</v>
      </c>
      <c r="E629" s="2" t="s">
        <v>1260</v>
      </c>
      <c r="F629" s="15" t="s">
        <v>1261</v>
      </c>
      <c r="G629" s="45">
        <f t="shared" si="37"/>
        <v>0</v>
      </c>
      <c r="H629" s="29">
        <v>0</v>
      </c>
      <c r="I629" s="30">
        <v>0</v>
      </c>
      <c r="J629" s="27">
        <f t="shared" si="38"/>
        <v>0</v>
      </c>
      <c r="K629" s="28">
        <f t="shared" si="39"/>
        <v>0</v>
      </c>
      <c r="L629" s="50">
        <v>0</v>
      </c>
      <c r="M629" s="1">
        <v>0</v>
      </c>
      <c r="N629" s="50">
        <v>0</v>
      </c>
      <c r="O629" s="28">
        <f t="shared" si="40"/>
        <v>0</v>
      </c>
      <c r="P629" s="43">
        <v>0</v>
      </c>
      <c r="Q629" s="1">
        <v>0</v>
      </c>
      <c r="R629" s="1">
        <v>0</v>
      </c>
      <c r="S629" s="1">
        <v>0</v>
      </c>
    </row>
    <row r="630" spans="1:19" x14ac:dyDescent="0.2">
      <c r="A630" s="1">
        <v>91990</v>
      </c>
      <c r="B630" s="2"/>
      <c r="C630" s="2"/>
      <c r="D630" s="2" t="s">
        <v>38</v>
      </c>
      <c r="E630" s="2" t="s">
        <v>1262</v>
      </c>
      <c r="F630" s="15" t="s">
        <v>1263</v>
      </c>
      <c r="G630" s="45">
        <f t="shared" si="37"/>
        <v>9</v>
      </c>
      <c r="H630" s="29">
        <v>9</v>
      </c>
      <c r="I630" s="30">
        <v>1</v>
      </c>
      <c r="J630" s="27">
        <f t="shared" si="38"/>
        <v>0</v>
      </c>
      <c r="K630" s="28">
        <f t="shared" si="39"/>
        <v>0</v>
      </c>
      <c r="L630" s="50">
        <v>0</v>
      </c>
      <c r="M630" s="1">
        <v>0</v>
      </c>
      <c r="N630" s="50">
        <v>0</v>
      </c>
      <c r="O630" s="28">
        <f t="shared" si="40"/>
        <v>0</v>
      </c>
      <c r="P630" s="43">
        <v>0</v>
      </c>
      <c r="Q630" s="1">
        <v>0</v>
      </c>
      <c r="R630" s="1">
        <v>0</v>
      </c>
      <c r="S630" s="1">
        <v>0</v>
      </c>
    </row>
    <row r="631" spans="1:19" customFormat="1" hidden="1" x14ac:dyDescent="0.2">
      <c r="A631" s="1">
        <v>92030</v>
      </c>
      <c r="B631" s="2"/>
      <c r="C631" s="2"/>
      <c r="D631" s="93" t="s">
        <v>96</v>
      </c>
      <c r="E631" s="2" t="s">
        <v>1264</v>
      </c>
      <c r="F631" s="15" t="s">
        <v>1265</v>
      </c>
      <c r="G631" s="45">
        <f t="shared" si="37"/>
        <v>0</v>
      </c>
      <c r="H631" s="29">
        <v>0</v>
      </c>
      <c r="I631" s="30">
        <v>0</v>
      </c>
      <c r="J631" s="27">
        <f t="shared" si="38"/>
        <v>0</v>
      </c>
      <c r="K631" s="28">
        <f t="shared" si="39"/>
        <v>0</v>
      </c>
      <c r="L631" s="50">
        <v>0</v>
      </c>
      <c r="M631" s="1">
        <v>0</v>
      </c>
      <c r="N631" s="50">
        <v>0</v>
      </c>
      <c r="O631" s="28">
        <f t="shared" si="40"/>
        <v>0</v>
      </c>
      <c r="P631" s="43">
        <v>0</v>
      </c>
      <c r="Q631" s="1">
        <v>0</v>
      </c>
      <c r="R631" s="1">
        <v>0</v>
      </c>
      <c r="S631" s="1">
        <v>0</v>
      </c>
    </row>
    <row r="632" spans="1:19" customFormat="1" hidden="1" x14ac:dyDescent="0.2">
      <c r="A632" s="1">
        <v>92070</v>
      </c>
      <c r="B632" s="2"/>
      <c r="C632" s="2"/>
      <c r="D632" s="2" t="s">
        <v>0</v>
      </c>
      <c r="E632" s="2" t="s">
        <v>1266</v>
      </c>
      <c r="F632" s="15" t="s">
        <v>1267</v>
      </c>
      <c r="G632" s="45">
        <f t="shared" si="37"/>
        <v>0</v>
      </c>
      <c r="H632" s="29">
        <v>0</v>
      </c>
      <c r="I632" s="30">
        <v>0</v>
      </c>
      <c r="J632" s="27">
        <f t="shared" si="38"/>
        <v>0</v>
      </c>
      <c r="K632" s="28">
        <f t="shared" si="39"/>
        <v>0</v>
      </c>
      <c r="L632" s="50">
        <v>0</v>
      </c>
      <c r="M632" s="1">
        <v>0</v>
      </c>
      <c r="N632" s="50">
        <v>0</v>
      </c>
      <c r="O632" s="28">
        <f t="shared" si="40"/>
        <v>0</v>
      </c>
      <c r="P632" s="43">
        <v>0</v>
      </c>
      <c r="Q632" s="1">
        <v>0</v>
      </c>
      <c r="R632" s="1">
        <v>0</v>
      </c>
      <c r="S632" s="1">
        <v>0</v>
      </c>
    </row>
    <row r="633" spans="1:19" hidden="1" x14ac:dyDescent="0.2">
      <c r="A633" s="1">
        <v>92160</v>
      </c>
      <c r="B633" s="2"/>
      <c r="C633" s="2"/>
      <c r="D633" s="2" t="s">
        <v>145</v>
      </c>
      <c r="E633" s="2" t="s">
        <v>1268</v>
      </c>
      <c r="F633" s="15" t="s">
        <v>1269</v>
      </c>
      <c r="G633" s="45">
        <f t="shared" si="37"/>
        <v>0</v>
      </c>
      <c r="H633" s="29">
        <v>0</v>
      </c>
      <c r="I633" s="30">
        <v>0</v>
      </c>
      <c r="J633" s="27">
        <f t="shared" si="38"/>
        <v>0</v>
      </c>
      <c r="K633" s="28">
        <f t="shared" si="39"/>
        <v>0</v>
      </c>
      <c r="L633" s="50">
        <v>0</v>
      </c>
      <c r="M633" s="1">
        <v>0</v>
      </c>
      <c r="N633" s="50">
        <v>0</v>
      </c>
      <c r="O633" s="28">
        <f t="shared" si="40"/>
        <v>0</v>
      </c>
      <c r="P633" s="43">
        <v>0</v>
      </c>
      <c r="Q633" s="1">
        <v>0</v>
      </c>
      <c r="R633" s="1">
        <v>0</v>
      </c>
      <c r="S633" s="1">
        <v>0</v>
      </c>
    </row>
    <row r="634" spans="1:19" hidden="1" x14ac:dyDescent="0.2">
      <c r="A634" s="1">
        <v>92170</v>
      </c>
      <c r="B634" s="2"/>
      <c r="C634" s="2"/>
      <c r="D634" s="93" t="s">
        <v>91</v>
      </c>
      <c r="E634" s="2" t="s">
        <v>1270</v>
      </c>
      <c r="F634" s="15" t="s">
        <v>1271</v>
      </c>
      <c r="G634" s="45">
        <f t="shared" si="37"/>
        <v>0</v>
      </c>
      <c r="H634" s="29">
        <v>0</v>
      </c>
      <c r="I634" s="30">
        <v>0</v>
      </c>
      <c r="J634" s="27">
        <f t="shared" si="38"/>
        <v>0</v>
      </c>
      <c r="K634" s="28">
        <f t="shared" si="39"/>
        <v>0</v>
      </c>
      <c r="L634" s="50">
        <v>0</v>
      </c>
      <c r="M634" s="1">
        <v>0</v>
      </c>
      <c r="N634" s="50">
        <v>0</v>
      </c>
      <c r="O634" s="28">
        <f t="shared" si="40"/>
        <v>0</v>
      </c>
      <c r="P634" s="43">
        <v>0</v>
      </c>
      <c r="Q634" s="1">
        <v>0</v>
      </c>
      <c r="R634" s="1">
        <v>0</v>
      </c>
      <c r="S634" s="1">
        <v>0</v>
      </c>
    </row>
    <row r="635" spans="1:19" customFormat="1" hidden="1" x14ac:dyDescent="0.2">
      <c r="A635" s="1">
        <v>92180</v>
      </c>
      <c r="B635" s="2"/>
      <c r="C635" s="2"/>
      <c r="D635" s="2" t="s">
        <v>114</v>
      </c>
      <c r="E635" s="2" t="s">
        <v>1272</v>
      </c>
      <c r="F635" s="15" t="s">
        <v>1273</v>
      </c>
      <c r="G635" s="45">
        <f t="shared" si="37"/>
        <v>0</v>
      </c>
      <c r="H635" s="29">
        <v>0</v>
      </c>
      <c r="I635" s="30">
        <v>0</v>
      </c>
      <c r="J635" s="27">
        <f t="shared" si="38"/>
        <v>0</v>
      </c>
      <c r="K635" s="28">
        <f t="shared" si="39"/>
        <v>0</v>
      </c>
      <c r="L635" s="50">
        <v>0</v>
      </c>
      <c r="M635" s="1">
        <v>0</v>
      </c>
      <c r="N635" s="50">
        <v>0</v>
      </c>
      <c r="O635" s="28">
        <f t="shared" si="40"/>
        <v>0</v>
      </c>
      <c r="P635" s="43">
        <v>0</v>
      </c>
      <c r="Q635" s="1">
        <v>0</v>
      </c>
      <c r="R635" s="1">
        <v>0</v>
      </c>
      <c r="S635" s="1">
        <v>0</v>
      </c>
    </row>
    <row r="636" spans="1:19" customFormat="1" hidden="1" x14ac:dyDescent="0.2">
      <c r="A636" s="1">
        <v>92210</v>
      </c>
      <c r="B636" s="2"/>
      <c r="C636" s="2"/>
      <c r="D636" s="2" t="s">
        <v>0</v>
      </c>
      <c r="E636" s="2" t="s">
        <v>1274</v>
      </c>
      <c r="F636" s="15" t="s">
        <v>1275</v>
      </c>
      <c r="G636" s="45">
        <f t="shared" si="37"/>
        <v>0</v>
      </c>
      <c r="H636" s="29">
        <v>0</v>
      </c>
      <c r="I636" s="30">
        <v>0</v>
      </c>
      <c r="J636" s="27">
        <f t="shared" si="38"/>
        <v>0</v>
      </c>
      <c r="K636" s="28">
        <f t="shared" si="39"/>
        <v>0</v>
      </c>
      <c r="L636" s="50">
        <v>0</v>
      </c>
      <c r="M636" s="1">
        <v>0</v>
      </c>
      <c r="N636" s="50">
        <v>0</v>
      </c>
      <c r="O636" s="28">
        <f t="shared" si="40"/>
        <v>0</v>
      </c>
      <c r="P636" s="43">
        <v>0</v>
      </c>
      <c r="Q636" s="1">
        <v>0</v>
      </c>
      <c r="R636" s="1">
        <v>0</v>
      </c>
      <c r="S636" s="1">
        <v>0</v>
      </c>
    </row>
    <row r="637" spans="1:19" customFormat="1" hidden="1" x14ac:dyDescent="0.2">
      <c r="A637" s="1">
        <v>92240</v>
      </c>
      <c r="B637" s="2"/>
      <c r="C637" s="2"/>
      <c r="D637" s="2" t="s">
        <v>193</v>
      </c>
      <c r="E637" s="2" t="s">
        <v>1276</v>
      </c>
      <c r="F637" s="15" t="s">
        <v>1277</v>
      </c>
      <c r="G637" s="45">
        <f t="shared" si="37"/>
        <v>0</v>
      </c>
      <c r="H637" s="29">
        <v>0</v>
      </c>
      <c r="I637" s="30">
        <v>0</v>
      </c>
      <c r="J637" s="27">
        <f t="shared" si="38"/>
        <v>0</v>
      </c>
      <c r="K637" s="28">
        <f t="shared" si="39"/>
        <v>0</v>
      </c>
      <c r="L637" s="50">
        <v>0</v>
      </c>
      <c r="M637" s="1">
        <v>0</v>
      </c>
      <c r="N637" s="50">
        <v>0</v>
      </c>
      <c r="O637" s="28">
        <f t="shared" si="40"/>
        <v>0</v>
      </c>
      <c r="P637" s="43">
        <v>0</v>
      </c>
      <c r="Q637" s="1">
        <v>0</v>
      </c>
      <c r="R637" s="1">
        <v>0</v>
      </c>
      <c r="S637" s="1">
        <v>0</v>
      </c>
    </row>
    <row r="638" spans="1:19" customFormat="1" x14ac:dyDescent="0.2">
      <c r="A638" s="1">
        <v>92290</v>
      </c>
      <c r="B638" s="2"/>
      <c r="C638" s="2"/>
      <c r="D638" s="2" t="s">
        <v>38</v>
      </c>
      <c r="E638" s="2" t="s">
        <v>1278</v>
      </c>
      <c r="F638" s="15" t="s">
        <v>1279</v>
      </c>
      <c r="G638" s="45">
        <f t="shared" si="37"/>
        <v>6</v>
      </c>
      <c r="H638" s="29">
        <v>6</v>
      </c>
      <c r="I638" s="30">
        <v>1</v>
      </c>
      <c r="J638" s="27">
        <f t="shared" si="38"/>
        <v>0</v>
      </c>
      <c r="K638" s="28">
        <f t="shared" si="39"/>
        <v>0</v>
      </c>
      <c r="L638" s="50">
        <v>0</v>
      </c>
      <c r="M638" s="1">
        <v>0</v>
      </c>
      <c r="N638" s="50">
        <v>0</v>
      </c>
      <c r="O638" s="28">
        <f t="shared" si="40"/>
        <v>0</v>
      </c>
      <c r="P638" s="43">
        <v>0</v>
      </c>
      <c r="Q638" s="1">
        <v>0</v>
      </c>
      <c r="R638" s="1">
        <v>0</v>
      </c>
      <c r="S638" s="1">
        <v>0</v>
      </c>
    </row>
    <row r="639" spans="1:19" customFormat="1" hidden="1" x14ac:dyDescent="0.2">
      <c r="A639" s="1">
        <v>92300</v>
      </c>
      <c r="B639" s="2" t="s">
        <v>45</v>
      </c>
      <c r="C639" s="2" t="s">
        <v>45</v>
      </c>
      <c r="D639" s="93" t="s">
        <v>208</v>
      </c>
      <c r="E639" s="2" t="s">
        <v>1280</v>
      </c>
      <c r="F639" s="15" t="s">
        <v>1281</v>
      </c>
      <c r="G639" s="45">
        <f t="shared" si="37"/>
        <v>0</v>
      </c>
      <c r="H639" s="29">
        <v>0</v>
      </c>
      <c r="I639" s="30">
        <v>0</v>
      </c>
      <c r="J639" s="27">
        <f t="shared" si="38"/>
        <v>0</v>
      </c>
      <c r="K639" s="28">
        <f t="shared" si="39"/>
        <v>0</v>
      </c>
      <c r="L639" s="50">
        <v>0</v>
      </c>
      <c r="M639" s="1">
        <v>0</v>
      </c>
      <c r="N639" s="50">
        <v>0</v>
      </c>
      <c r="O639" s="28">
        <f t="shared" si="40"/>
        <v>0</v>
      </c>
      <c r="P639" s="43">
        <v>0</v>
      </c>
      <c r="Q639" s="1">
        <v>0</v>
      </c>
      <c r="R639" s="1">
        <v>0</v>
      </c>
      <c r="S639" s="1">
        <v>0</v>
      </c>
    </row>
    <row r="640" spans="1:19" customFormat="1" hidden="1" x14ac:dyDescent="0.2">
      <c r="A640" s="1">
        <v>92320</v>
      </c>
      <c r="B640" s="2"/>
      <c r="C640" s="2"/>
      <c r="D640" s="2" t="s">
        <v>0</v>
      </c>
      <c r="E640" s="2" t="s">
        <v>1282</v>
      </c>
      <c r="F640" s="15" t="s">
        <v>1283</v>
      </c>
      <c r="G640" s="45">
        <f t="shared" si="37"/>
        <v>0</v>
      </c>
      <c r="H640" s="29">
        <v>0</v>
      </c>
      <c r="I640" s="30">
        <v>0</v>
      </c>
      <c r="J640" s="27">
        <f t="shared" si="38"/>
        <v>0</v>
      </c>
      <c r="K640" s="28">
        <f t="shared" si="39"/>
        <v>0</v>
      </c>
      <c r="L640" s="50">
        <v>0</v>
      </c>
      <c r="M640" s="1">
        <v>0</v>
      </c>
      <c r="N640" s="50">
        <v>0</v>
      </c>
      <c r="O640" s="28">
        <f t="shared" si="40"/>
        <v>0</v>
      </c>
      <c r="P640" s="43">
        <v>0</v>
      </c>
      <c r="Q640" s="1">
        <v>0</v>
      </c>
      <c r="R640" s="1">
        <v>0</v>
      </c>
      <c r="S640" s="1">
        <v>0</v>
      </c>
    </row>
    <row r="641" spans="1:19" customFormat="1" x14ac:dyDescent="0.2">
      <c r="A641" s="1">
        <v>92330</v>
      </c>
      <c r="B641" s="2"/>
      <c r="C641" s="2"/>
      <c r="D641" s="2" t="s">
        <v>38</v>
      </c>
      <c r="E641" s="2" t="s">
        <v>1284</v>
      </c>
      <c r="F641" s="15" t="s">
        <v>1285</v>
      </c>
      <c r="G641" s="45">
        <f t="shared" si="37"/>
        <v>1</v>
      </c>
      <c r="H641" s="29">
        <v>1</v>
      </c>
      <c r="I641" s="30">
        <v>1</v>
      </c>
      <c r="J641" s="27">
        <f t="shared" si="38"/>
        <v>0</v>
      </c>
      <c r="K641" s="28">
        <f t="shared" si="39"/>
        <v>0</v>
      </c>
      <c r="L641" s="50">
        <v>0</v>
      </c>
      <c r="M641" s="1">
        <v>0</v>
      </c>
      <c r="N641" s="50">
        <v>0</v>
      </c>
      <c r="O641" s="28">
        <f t="shared" si="40"/>
        <v>0</v>
      </c>
      <c r="P641" s="43">
        <v>0</v>
      </c>
      <c r="Q641" s="1">
        <v>0</v>
      </c>
      <c r="R641" s="1">
        <v>0</v>
      </c>
      <c r="S641" s="1">
        <v>0</v>
      </c>
    </row>
    <row r="642" spans="1:19" customFormat="1" hidden="1" x14ac:dyDescent="0.2">
      <c r="A642" s="1">
        <v>92340</v>
      </c>
      <c r="B642" s="2"/>
      <c r="C642" s="2"/>
      <c r="D642" s="2" t="s">
        <v>0</v>
      </c>
      <c r="E642" s="2" t="s">
        <v>1286</v>
      </c>
      <c r="F642" s="15" t="s">
        <v>1287</v>
      </c>
      <c r="G642" s="45">
        <f t="shared" ref="G642:G705" si="41">SUM(H642, J642)</f>
        <v>0</v>
      </c>
      <c r="H642" s="29">
        <v>0</v>
      </c>
      <c r="I642" s="30">
        <v>0</v>
      </c>
      <c r="J642" s="27">
        <f t="shared" ref="J642:J705" si="42">L642+N642</f>
        <v>0</v>
      </c>
      <c r="K642" s="28">
        <f t="shared" ref="K642:K705" si="43">MAX(P642:S642, M642)</f>
        <v>0</v>
      </c>
      <c r="L642" s="50">
        <v>0</v>
      </c>
      <c r="M642" s="1">
        <v>0</v>
      </c>
      <c r="N642" s="50">
        <v>0</v>
      </c>
      <c r="O642" s="28">
        <f t="shared" si="40"/>
        <v>0</v>
      </c>
      <c r="P642" s="43">
        <v>0</v>
      </c>
      <c r="Q642" s="1">
        <v>0</v>
      </c>
      <c r="R642" s="1">
        <v>0</v>
      </c>
      <c r="S642" s="1">
        <v>0</v>
      </c>
    </row>
    <row r="643" spans="1:19" customFormat="1" x14ac:dyDescent="0.2">
      <c r="A643" s="1">
        <v>92400</v>
      </c>
      <c r="B643" s="2"/>
      <c r="C643" s="2"/>
      <c r="D643" s="2" t="s">
        <v>38</v>
      </c>
      <c r="E643" s="2" t="s">
        <v>1288</v>
      </c>
      <c r="F643" s="15" t="s">
        <v>1289</v>
      </c>
      <c r="G643" s="45">
        <f t="shared" si="41"/>
        <v>1</v>
      </c>
      <c r="H643" s="29">
        <v>1</v>
      </c>
      <c r="I643" s="30">
        <v>1</v>
      </c>
      <c r="J643" s="27">
        <f t="shared" si="42"/>
        <v>0</v>
      </c>
      <c r="K643" s="28">
        <f t="shared" si="43"/>
        <v>0</v>
      </c>
      <c r="L643" s="50">
        <v>0</v>
      </c>
      <c r="M643" s="1">
        <v>0</v>
      </c>
      <c r="N643" s="50">
        <v>0</v>
      </c>
      <c r="O643" s="28">
        <f t="shared" si="40"/>
        <v>0</v>
      </c>
      <c r="P643" s="43">
        <v>0</v>
      </c>
      <c r="Q643" s="1">
        <v>0</v>
      </c>
      <c r="R643" s="1">
        <v>0</v>
      </c>
      <c r="S643" s="1">
        <v>0</v>
      </c>
    </row>
    <row r="644" spans="1:19" customFormat="1" hidden="1" x14ac:dyDescent="0.2">
      <c r="A644" s="1">
        <v>92660</v>
      </c>
      <c r="B644" s="2"/>
      <c r="C644" s="2"/>
      <c r="D644" s="93" t="s">
        <v>76</v>
      </c>
      <c r="E644" s="2" t="s">
        <v>1290</v>
      </c>
      <c r="F644" s="15" t="s">
        <v>1291</v>
      </c>
      <c r="G644" s="45">
        <f t="shared" si="41"/>
        <v>0</v>
      </c>
      <c r="H644" s="29">
        <v>0</v>
      </c>
      <c r="I644" s="30">
        <v>0</v>
      </c>
      <c r="J644" s="27">
        <f t="shared" si="42"/>
        <v>0</v>
      </c>
      <c r="K644" s="28">
        <f t="shared" si="43"/>
        <v>0</v>
      </c>
      <c r="L644" s="50">
        <v>0</v>
      </c>
      <c r="M644" s="1">
        <v>0</v>
      </c>
      <c r="N644" s="50">
        <v>0</v>
      </c>
      <c r="O644" s="28">
        <f t="shared" si="40"/>
        <v>0</v>
      </c>
      <c r="P644" s="43">
        <v>0</v>
      </c>
      <c r="Q644" s="1">
        <v>0</v>
      </c>
      <c r="R644" s="1">
        <v>0</v>
      </c>
      <c r="S644" s="1">
        <v>0</v>
      </c>
    </row>
    <row r="645" spans="1:19" customFormat="1" hidden="1" x14ac:dyDescent="0.2">
      <c r="A645" s="1">
        <v>93070</v>
      </c>
      <c r="B645" s="2"/>
      <c r="C645" s="2"/>
      <c r="D645" s="2" t="s">
        <v>38</v>
      </c>
      <c r="E645" s="2" t="s">
        <v>1292</v>
      </c>
      <c r="F645" s="15" t="s">
        <v>1293</v>
      </c>
      <c r="G645" s="45">
        <f t="shared" si="41"/>
        <v>0</v>
      </c>
      <c r="H645" s="29">
        <v>0</v>
      </c>
      <c r="I645" s="30">
        <v>0</v>
      </c>
      <c r="J645" s="27">
        <f t="shared" si="42"/>
        <v>0</v>
      </c>
      <c r="K645" s="28">
        <f t="shared" si="43"/>
        <v>0</v>
      </c>
      <c r="L645" s="50">
        <v>0</v>
      </c>
      <c r="M645" s="1">
        <v>0</v>
      </c>
      <c r="N645" s="50">
        <v>0</v>
      </c>
      <c r="O645" s="28">
        <f t="shared" si="40"/>
        <v>0</v>
      </c>
      <c r="P645" s="43">
        <v>0</v>
      </c>
      <c r="Q645" s="1">
        <v>0</v>
      </c>
      <c r="R645" s="1">
        <v>0</v>
      </c>
      <c r="S645" s="1">
        <v>0</v>
      </c>
    </row>
    <row r="646" spans="1:19" customFormat="1" x14ac:dyDescent="0.2">
      <c r="A646" s="40">
        <v>93070.5</v>
      </c>
      <c r="B646" s="2" t="s">
        <v>427</v>
      </c>
      <c r="C646" s="2" t="s">
        <v>427</v>
      </c>
      <c r="D646" s="2" t="s">
        <v>106</v>
      </c>
      <c r="E646" s="2" t="s">
        <v>1294</v>
      </c>
      <c r="F646" s="15" t="s">
        <v>1295</v>
      </c>
      <c r="G646" s="45">
        <f t="shared" si="41"/>
        <v>22</v>
      </c>
      <c r="H646" s="29">
        <v>7</v>
      </c>
      <c r="I646" s="30">
        <v>1</v>
      </c>
      <c r="J646" s="27">
        <f t="shared" si="42"/>
        <v>15</v>
      </c>
      <c r="K646" s="28">
        <f t="shared" si="43"/>
        <v>5</v>
      </c>
      <c r="L646" s="50">
        <v>1</v>
      </c>
      <c r="M646" s="1">
        <v>2</v>
      </c>
      <c r="N646" s="50">
        <v>14</v>
      </c>
      <c r="O646" s="28">
        <f t="shared" si="40"/>
        <v>5</v>
      </c>
      <c r="P646" s="43">
        <v>3</v>
      </c>
      <c r="Q646" s="1">
        <v>0</v>
      </c>
      <c r="R646" s="1">
        <v>3</v>
      </c>
      <c r="S646" s="1">
        <v>5</v>
      </c>
    </row>
    <row r="647" spans="1:19" customFormat="1" hidden="1" x14ac:dyDescent="0.2">
      <c r="A647" s="1">
        <v>93080</v>
      </c>
      <c r="B647" s="2"/>
      <c r="C647" s="2"/>
      <c r="D647" s="2" t="s">
        <v>38</v>
      </c>
      <c r="E647" s="2" t="s">
        <v>1296</v>
      </c>
      <c r="F647" s="15" t="s">
        <v>1297</v>
      </c>
      <c r="G647" s="45">
        <f t="shared" si="41"/>
        <v>0</v>
      </c>
      <c r="H647" s="29">
        <v>0</v>
      </c>
      <c r="I647" s="30">
        <v>0</v>
      </c>
      <c r="J647" s="27">
        <f t="shared" si="42"/>
        <v>0</v>
      </c>
      <c r="K647" s="28">
        <f t="shared" si="43"/>
        <v>0</v>
      </c>
      <c r="L647" s="50">
        <v>0</v>
      </c>
      <c r="M647" s="1">
        <v>0</v>
      </c>
      <c r="N647" s="50">
        <v>0</v>
      </c>
      <c r="O647" s="28">
        <f t="shared" si="40"/>
        <v>0</v>
      </c>
      <c r="P647" s="43">
        <v>0</v>
      </c>
      <c r="Q647" s="1">
        <v>0</v>
      </c>
      <c r="R647" s="1">
        <v>0</v>
      </c>
      <c r="S647" s="1">
        <v>0</v>
      </c>
    </row>
    <row r="648" spans="1:19" customFormat="1" hidden="1" x14ac:dyDescent="0.2">
      <c r="A648" s="1">
        <v>93090</v>
      </c>
      <c r="B648" s="2"/>
      <c r="C648" s="2"/>
      <c r="D648" s="93" t="s">
        <v>76</v>
      </c>
      <c r="E648" s="2" t="s">
        <v>1298</v>
      </c>
      <c r="F648" s="15" t="s">
        <v>1299</v>
      </c>
      <c r="G648" s="45">
        <f t="shared" si="41"/>
        <v>0</v>
      </c>
      <c r="H648" s="29">
        <v>0</v>
      </c>
      <c r="I648" s="30">
        <v>0</v>
      </c>
      <c r="J648" s="27">
        <f t="shared" si="42"/>
        <v>0</v>
      </c>
      <c r="K648" s="28">
        <f t="shared" si="43"/>
        <v>0</v>
      </c>
      <c r="L648" s="50">
        <v>0</v>
      </c>
      <c r="M648" s="1">
        <v>0</v>
      </c>
      <c r="N648" s="50">
        <v>0</v>
      </c>
      <c r="O648" s="28">
        <f t="shared" si="40"/>
        <v>0</v>
      </c>
      <c r="P648" s="43">
        <v>0</v>
      </c>
      <c r="Q648" s="1">
        <v>0</v>
      </c>
      <c r="R648" s="1">
        <v>0</v>
      </c>
      <c r="S648" s="1">
        <v>0</v>
      </c>
    </row>
    <row r="649" spans="1:19" customFormat="1" hidden="1" x14ac:dyDescent="0.2">
      <c r="A649" s="1">
        <v>93100</v>
      </c>
      <c r="B649" s="2"/>
      <c r="C649" s="2"/>
      <c r="D649" s="93" t="s">
        <v>208</v>
      </c>
      <c r="E649" s="2" t="s">
        <v>1300</v>
      </c>
      <c r="F649" s="15" t="s">
        <v>1301</v>
      </c>
      <c r="G649" s="45">
        <f t="shared" si="41"/>
        <v>0</v>
      </c>
      <c r="H649" s="29">
        <v>0</v>
      </c>
      <c r="I649" s="30">
        <v>0</v>
      </c>
      <c r="J649" s="27">
        <f t="shared" si="42"/>
        <v>0</v>
      </c>
      <c r="K649" s="28">
        <f t="shared" si="43"/>
        <v>0</v>
      </c>
      <c r="L649" s="50">
        <v>0</v>
      </c>
      <c r="M649" s="1">
        <v>0</v>
      </c>
      <c r="N649" s="50">
        <v>0</v>
      </c>
      <c r="O649" s="28">
        <f t="shared" si="40"/>
        <v>0</v>
      </c>
      <c r="P649" s="43">
        <v>0</v>
      </c>
      <c r="Q649" s="1">
        <v>0</v>
      </c>
      <c r="R649" s="1">
        <v>0</v>
      </c>
      <c r="S649" s="1">
        <v>0</v>
      </c>
    </row>
    <row r="650" spans="1:19" customFormat="1" x14ac:dyDescent="0.2">
      <c r="A650" s="1">
        <v>93110</v>
      </c>
      <c r="B650" s="2"/>
      <c r="C650" s="2"/>
      <c r="D650" s="2" t="s">
        <v>38</v>
      </c>
      <c r="E650" s="2" t="s">
        <v>1302</v>
      </c>
      <c r="F650" s="15" t="s">
        <v>1303</v>
      </c>
      <c r="G650" s="45">
        <f t="shared" si="41"/>
        <v>11</v>
      </c>
      <c r="H650" s="29">
        <v>8</v>
      </c>
      <c r="I650" s="30">
        <v>2</v>
      </c>
      <c r="J650" s="27">
        <f t="shared" si="42"/>
        <v>3</v>
      </c>
      <c r="K650" s="28">
        <f t="shared" si="43"/>
        <v>2</v>
      </c>
      <c r="L650" s="50">
        <v>1</v>
      </c>
      <c r="M650" s="1">
        <v>1</v>
      </c>
      <c r="N650" s="50">
        <v>2</v>
      </c>
      <c r="O650" s="28">
        <f t="shared" si="40"/>
        <v>2</v>
      </c>
      <c r="P650" s="43">
        <v>0</v>
      </c>
      <c r="Q650" s="1">
        <v>0</v>
      </c>
      <c r="R650" s="1">
        <v>1</v>
      </c>
      <c r="S650" s="1">
        <v>2</v>
      </c>
    </row>
    <row r="651" spans="1:19" customFormat="1" x14ac:dyDescent="0.2">
      <c r="A651" s="1">
        <v>93200</v>
      </c>
      <c r="B651" s="2"/>
      <c r="C651" s="2"/>
      <c r="D651" s="2" t="s">
        <v>38</v>
      </c>
      <c r="E651" s="2" t="s">
        <v>1304</v>
      </c>
      <c r="F651" s="15" t="s">
        <v>1305</v>
      </c>
      <c r="G651" s="45">
        <f t="shared" si="41"/>
        <v>7</v>
      </c>
      <c r="H651" s="29">
        <v>6</v>
      </c>
      <c r="I651" s="30">
        <v>1</v>
      </c>
      <c r="J651" s="27">
        <f t="shared" si="42"/>
        <v>1</v>
      </c>
      <c r="K651" s="28">
        <f t="shared" si="43"/>
        <v>1</v>
      </c>
      <c r="L651" s="50">
        <v>1</v>
      </c>
      <c r="M651" s="1">
        <v>1</v>
      </c>
      <c r="N651" s="50">
        <v>0</v>
      </c>
      <c r="O651" s="28">
        <f t="shared" si="40"/>
        <v>0</v>
      </c>
      <c r="P651" s="43">
        <v>0</v>
      </c>
      <c r="Q651" s="1">
        <v>0</v>
      </c>
      <c r="R651" s="1">
        <v>0</v>
      </c>
      <c r="S651" s="1">
        <v>0</v>
      </c>
    </row>
    <row r="652" spans="1:19" hidden="1" x14ac:dyDescent="0.2">
      <c r="A652" s="1">
        <v>93230</v>
      </c>
      <c r="B652" s="2"/>
      <c r="C652" s="2"/>
      <c r="D652" s="2" t="s">
        <v>38</v>
      </c>
      <c r="E652" s="2" t="s">
        <v>1306</v>
      </c>
      <c r="F652" s="15" t="s">
        <v>1307</v>
      </c>
      <c r="G652" s="45">
        <f t="shared" si="41"/>
        <v>0</v>
      </c>
      <c r="H652" s="29">
        <v>0</v>
      </c>
      <c r="I652" s="30">
        <v>0</v>
      </c>
      <c r="J652" s="27">
        <f t="shared" si="42"/>
        <v>0</v>
      </c>
      <c r="K652" s="28">
        <f t="shared" si="43"/>
        <v>0</v>
      </c>
      <c r="L652" s="50">
        <v>0</v>
      </c>
      <c r="M652" s="1">
        <v>0</v>
      </c>
      <c r="N652" s="50">
        <v>0</v>
      </c>
      <c r="O652" s="28">
        <f t="shared" si="40"/>
        <v>0</v>
      </c>
      <c r="P652" s="43">
        <v>0</v>
      </c>
      <c r="Q652" s="1">
        <v>0</v>
      </c>
      <c r="R652" s="1">
        <v>0</v>
      </c>
      <c r="S652" s="1">
        <v>0</v>
      </c>
    </row>
    <row r="653" spans="1:19" hidden="1" x14ac:dyDescent="0.2">
      <c r="A653" s="1">
        <v>93280</v>
      </c>
      <c r="B653" s="2"/>
      <c r="C653" s="2"/>
      <c r="D653" s="93" t="s">
        <v>208</v>
      </c>
      <c r="E653" s="2" t="s">
        <v>1308</v>
      </c>
      <c r="F653" s="15" t="s">
        <v>1309</v>
      </c>
      <c r="G653" s="45">
        <f t="shared" si="41"/>
        <v>0</v>
      </c>
      <c r="H653" s="29">
        <v>0</v>
      </c>
      <c r="I653" s="30">
        <v>0</v>
      </c>
      <c r="J653" s="27">
        <f t="shared" si="42"/>
        <v>0</v>
      </c>
      <c r="K653" s="28">
        <f t="shared" si="43"/>
        <v>0</v>
      </c>
      <c r="L653" s="50">
        <v>0</v>
      </c>
      <c r="M653" s="1">
        <v>0</v>
      </c>
      <c r="N653" s="50">
        <v>0</v>
      </c>
      <c r="O653" s="28">
        <f t="shared" si="40"/>
        <v>0</v>
      </c>
      <c r="P653" s="43">
        <v>0</v>
      </c>
      <c r="Q653" s="1">
        <v>0</v>
      </c>
      <c r="R653" s="1">
        <v>0</v>
      </c>
      <c r="S653" s="1">
        <v>0</v>
      </c>
    </row>
    <row r="654" spans="1:19" customFormat="1" x14ac:dyDescent="0.2">
      <c r="A654" s="1">
        <v>93310</v>
      </c>
      <c r="B654" s="2"/>
      <c r="C654" s="2"/>
      <c r="D654" s="2" t="s">
        <v>0</v>
      </c>
      <c r="E654" s="2" t="s">
        <v>1310</v>
      </c>
      <c r="F654" s="15" t="s">
        <v>1311</v>
      </c>
      <c r="G654" s="45">
        <f t="shared" si="41"/>
        <v>15</v>
      </c>
      <c r="H654" s="29">
        <v>11</v>
      </c>
      <c r="I654" s="30">
        <v>2</v>
      </c>
      <c r="J654" s="27">
        <f t="shared" si="42"/>
        <v>4</v>
      </c>
      <c r="K654" s="28">
        <f t="shared" si="43"/>
        <v>10</v>
      </c>
      <c r="L654" s="50">
        <v>2</v>
      </c>
      <c r="M654" s="1">
        <v>9</v>
      </c>
      <c r="N654" s="50">
        <v>2</v>
      </c>
      <c r="O654" s="28">
        <f t="shared" si="40"/>
        <v>10</v>
      </c>
      <c r="P654" s="43">
        <v>0</v>
      </c>
      <c r="Q654" s="1">
        <v>0</v>
      </c>
      <c r="R654" s="1">
        <v>10</v>
      </c>
      <c r="S654" s="1">
        <v>0</v>
      </c>
    </row>
    <row r="655" spans="1:19" customFormat="1" x14ac:dyDescent="0.2">
      <c r="A655" s="1">
        <v>93380</v>
      </c>
      <c r="B655" s="2"/>
      <c r="C655" s="2"/>
      <c r="D655" s="2" t="s">
        <v>0</v>
      </c>
      <c r="E655" s="2" t="s">
        <v>1312</v>
      </c>
      <c r="F655" s="15" t="s">
        <v>1313</v>
      </c>
      <c r="G655" s="45">
        <f t="shared" si="41"/>
        <v>1</v>
      </c>
      <c r="H655" s="29">
        <v>1</v>
      </c>
      <c r="I655" s="30">
        <v>1</v>
      </c>
      <c r="J655" s="27">
        <f t="shared" si="42"/>
        <v>0</v>
      </c>
      <c r="K655" s="28">
        <f t="shared" si="43"/>
        <v>0</v>
      </c>
      <c r="L655" s="50">
        <v>0</v>
      </c>
      <c r="M655" s="1">
        <v>0</v>
      </c>
      <c r="N655" s="50">
        <v>0</v>
      </c>
      <c r="O655" s="28">
        <f t="shared" si="40"/>
        <v>0</v>
      </c>
      <c r="P655" s="43">
        <v>0</v>
      </c>
      <c r="Q655" s="1">
        <v>0</v>
      </c>
      <c r="R655" s="1">
        <v>0</v>
      </c>
      <c r="S655" s="1">
        <v>0</v>
      </c>
    </row>
    <row r="656" spans="1:19" customFormat="1" hidden="1" x14ac:dyDescent="0.2">
      <c r="A656" s="1">
        <v>93580</v>
      </c>
      <c r="B656" s="2" t="s">
        <v>105</v>
      </c>
      <c r="C656" s="2" t="s">
        <v>105</v>
      </c>
      <c r="D656" s="2" t="s">
        <v>106</v>
      </c>
      <c r="E656" s="2" t="s">
        <v>1314</v>
      </c>
      <c r="F656" s="15" t="s">
        <v>1315</v>
      </c>
      <c r="G656" s="45">
        <f t="shared" si="41"/>
        <v>0</v>
      </c>
      <c r="H656" s="29">
        <v>0</v>
      </c>
      <c r="I656" s="30">
        <v>0</v>
      </c>
      <c r="J656" s="27">
        <f t="shared" si="42"/>
        <v>0</v>
      </c>
      <c r="K656" s="28">
        <f t="shared" si="43"/>
        <v>0</v>
      </c>
      <c r="L656" s="50">
        <v>0</v>
      </c>
      <c r="M656" s="1">
        <v>0</v>
      </c>
      <c r="N656" s="50">
        <v>0</v>
      </c>
      <c r="O656" s="28">
        <f t="shared" si="40"/>
        <v>0</v>
      </c>
      <c r="P656" s="43">
        <v>0</v>
      </c>
      <c r="Q656" s="1">
        <v>0</v>
      </c>
      <c r="R656" s="1">
        <v>0</v>
      </c>
      <c r="S656" s="1">
        <v>0</v>
      </c>
    </row>
    <row r="657" spans="1:19" customFormat="1" x14ac:dyDescent="0.2">
      <c r="A657" s="1">
        <v>93640</v>
      </c>
      <c r="B657" s="2"/>
      <c r="C657" s="2"/>
      <c r="D657" s="2" t="s">
        <v>38</v>
      </c>
      <c r="E657" s="2" t="s">
        <v>1316</v>
      </c>
      <c r="F657" s="15" t="s">
        <v>1317</v>
      </c>
      <c r="G657" s="45">
        <f t="shared" si="41"/>
        <v>6</v>
      </c>
      <c r="H657" s="29">
        <v>3</v>
      </c>
      <c r="I657" s="30">
        <v>2</v>
      </c>
      <c r="J657" s="27">
        <f t="shared" si="42"/>
        <v>3</v>
      </c>
      <c r="K657" s="28">
        <f t="shared" si="43"/>
        <v>3</v>
      </c>
      <c r="L657" s="50">
        <v>0</v>
      </c>
      <c r="M657" s="1">
        <v>0</v>
      </c>
      <c r="N657" s="50">
        <v>3</v>
      </c>
      <c r="O657" s="28">
        <f t="shared" si="40"/>
        <v>3</v>
      </c>
      <c r="P657" s="43">
        <v>0</v>
      </c>
      <c r="Q657" s="1">
        <v>0</v>
      </c>
      <c r="R657" s="1">
        <v>3</v>
      </c>
      <c r="S657" s="1">
        <v>0</v>
      </c>
    </row>
    <row r="658" spans="1:19" customFormat="1" hidden="1" x14ac:dyDescent="0.2">
      <c r="A658" s="1">
        <v>93660</v>
      </c>
      <c r="B658" s="2"/>
      <c r="C658" s="2"/>
      <c r="D658" s="93" t="s">
        <v>208</v>
      </c>
      <c r="E658" s="2" t="s">
        <v>1318</v>
      </c>
      <c r="F658" s="15" t="s">
        <v>1319</v>
      </c>
      <c r="G658" s="45">
        <f t="shared" si="41"/>
        <v>0</v>
      </c>
      <c r="H658" s="29">
        <v>0</v>
      </c>
      <c r="I658" s="30">
        <v>0</v>
      </c>
      <c r="J658" s="27">
        <f t="shared" si="42"/>
        <v>0</v>
      </c>
      <c r="K658" s="28">
        <f t="shared" si="43"/>
        <v>0</v>
      </c>
      <c r="L658" s="50">
        <v>0</v>
      </c>
      <c r="M658" s="1">
        <v>0</v>
      </c>
      <c r="N658" s="50">
        <v>0</v>
      </c>
      <c r="O658" s="28">
        <f t="shared" si="40"/>
        <v>0</v>
      </c>
      <c r="P658" s="43">
        <v>0</v>
      </c>
      <c r="Q658" s="1">
        <v>0</v>
      </c>
      <c r="R658" s="1">
        <v>0</v>
      </c>
      <c r="S658" s="1">
        <v>0</v>
      </c>
    </row>
    <row r="659" spans="1:19" customFormat="1" hidden="1" x14ac:dyDescent="0.2">
      <c r="A659" s="1">
        <v>93670</v>
      </c>
      <c r="B659" s="2" t="s">
        <v>105</v>
      </c>
      <c r="C659" s="2" t="s">
        <v>105</v>
      </c>
      <c r="D659" s="2" t="s">
        <v>106</v>
      </c>
      <c r="E659" s="2" t="s">
        <v>1320</v>
      </c>
      <c r="F659" s="15" t="s">
        <v>1321</v>
      </c>
      <c r="G659" s="45">
        <f t="shared" si="41"/>
        <v>0</v>
      </c>
      <c r="H659" s="29">
        <v>0</v>
      </c>
      <c r="I659" s="30">
        <v>0</v>
      </c>
      <c r="J659" s="27">
        <f t="shared" si="42"/>
        <v>0</v>
      </c>
      <c r="K659" s="28">
        <f t="shared" si="43"/>
        <v>0</v>
      </c>
      <c r="L659" s="50">
        <v>0</v>
      </c>
      <c r="M659" s="1">
        <v>0</v>
      </c>
      <c r="N659" s="50">
        <v>0</v>
      </c>
      <c r="O659" s="28">
        <f t="shared" si="40"/>
        <v>0</v>
      </c>
      <c r="P659" s="43">
        <v>0</v>
      </c>
      <c r="Q659" s="1">
        <v>0</v>
      </c>
      <c r="R659" s="1">
        <v>0</v>
      </c>
      <c r="S659" s="1">
        <v>0</v>
      </c>
    </row>
    <row r="660" spans="1:19" customFormat="1" hidden="1" x14ac:dyDescent="0.2">
      <c r="A660" s="1">
        <v>93700</v>
      </c>
      <c r="B660" s="2" t="s">
        <v>105</v>
      </c>
      <c r="C660" s="2" t="s">
        <v>105</v>
      </c>
      <c r="D660" s="2" t="s">
        <v>106</v>
      </c>
      <c r="E660" s="2" t="s">
        <v>1322</v>
      </c>
      <c r="F660" s="15" t="s">
        <v>1323</v>
      </c>
      <c r="G660" s="45">
        <f t="shared" si="41"/>
        <v>0</v>
      </c>
      <c r="H660" s="29">
        <v>0</v>
      </c>
      <c r="I660" s="30">
        <v>0</v>
      </c>
      <c r="J660" s="27">
        <f t="shared" si="42"/>
        <v>0</v>
      </c>
      <c r="K660" s="28">
        <f t="shared" si="43"/>
        <v>0</v>
      </c>
      <c r="L660" s="50">
        <v>0</v>
      </c>
      <c r="M660" s="1">
        <v>0</v>
      </c>
      <c r="N660" s="50">
        <v>0</v>
      </c>
      <c r="O660" s="28">
        <f t="shared" si="40"/>
        <v>0</v>
      </c>
      <c r="P660" s="43">
        <v>0</v>
      </c>
      <c r="Q660" s="1">
        <v>0</v>
      </c>
      <c r="R660" s="1">
        <v>0</v>
      </c>
      <c r="S660" s="1">
        <v>0</v>
      </c>
    </row>
    <row r="661" spans="1:19" customFormat="1" x14ac:dyDescent="0.2">
      <c r="A661" s="1">
        <v>93720</v>
      </c>
      <c r="B661" s="2"/>
      <c r="C661" s="2"/>
      <c r="D661" s="2" t="s">
        <v>38</v>
      </c>
      <c r="E661" s="2" t="s">
        <v>1324</v>
      </c>
      <c r="F661" s="15" t="s">
        <v>1325</v>
      </c>
      <c r="G661" s="45">
        <f t="shared" si="41"/>
        <v>6</v>
      </c>
      <c r="H661" s="29">
        <v>3</v>
      </c>
      <c r="I661" s="30">
        <v>1</v>
      </c>
      <c r="J661" s="27">
        <f t="shared" si="42"/>
        <v>3</v>
      </c>
      <c r="K661" s="28">
        <f t="shared" si="43"/>
        <v>1</v>
      </c>
      <c r="L661" s="50">
        <v>1</v>
      </c>
      <c r="M661" s="1">
        <v>1</v>
      </c>
      <c r="N661" s="50">
        <v>2</v>
      </c>
      <c r="O661" s="28">
        <f t="shared" si="40"/>
        <v>1</v>
      </c>
      <c r="P661" s="43">
        <v>1</v>
      </c>
      <c r="Q661" s="1">
        <v>0</v>
      </c>
      <c r="R661" s="1">
        <v>1</v>
      </c>
      <c r="S661" s="1">
        <v>0</v>
      </c>
    </row>
    <row r="662" spans="1:19" customFormat="1" x14ac:dyDescent="0.2">
      <c r="A662" s="1">
        <v>93960</v>
      </c>
      <c r="B662" s="2"/>
      <c r="C662" s="2"/>
      <c r="D662" s="2" t="s">
        <v>38</v>
      </c>
      <c r="E662" s="2" t="s">
        <v>1326</v>
      </c>
      <c r="F662" s="15" t="s">
        <v>1327</v>
      </c>
      <c r="G662" s="45">
        <f t="shared" si="41"/>
        <v>6</v>
      </c>
      <c r="H662" s="29">
        <v>3</v>
      </c>
      <c r="I662" s="30">
        <v>1</v>
      </c>
      <c r="J662" s="27">
        <f t="shared" si="42"/>
        <v>3</v>
      </c>
      <c r="K662" s="28">
        <f t="shared" si="43"/>
        <v>2</v>
      </c>
      <c r="L662" s="50">
        <v>0</v>
      </c>
      <c r="M662" s="1">
        <v>0</v>
      </c>
      <c r="N662" s="50">
        <v>3</v>
      </c>
      <c r="O662" s="28">
        <f t="shared" si="40"/>
        <v>2</v>
      </c>
      <c r="P662" s="43">
        <v>2</v>
      </c>
      <c r="Q662" s="1">
        <v>1</v>
      </c>
      <c r="R662" s="1">
        <v>0</v>
      </c>
      <c r="S662" s="1">
        <v>0</v>
      </c>
    </row>
    <row r="663" spans="1:19" customFormat="1" hidden="1" x14ac:dyDescent="0.2">
      <c r="A663" s="1">
        <v>94050</v>
      </c>
      <c r="B663" s="2"/>
      <c r="C663" s="2"/>
      <c r="D663" s="93" t="s">
        <v>208</v>
      </c>
      <c r="E663" s="2" t="s">
        <v>1328</v>
      </c>
      <c r="F663" s="15" t="s">
        <v>1329</v>
      </c>
      <c r="G663" s="45">
        <f t="shared" si="41"/>
        <v>0</v>
      </c>
      <c r="H663" s="29">
        <v>0</v>
      </c>
      <c r="I663" s="30">
        <v>0</v>
      </c>
      <c r="J663" s="27">
        <f t="shared" si="42"/>
        <v>0</v>
      </c>
      <c r="K663" s="28">
        <f t="shared" si="43"/>
        <v>0</v>
      </c>
      <c r="L663" s="50">
        <v>0</v>
      </c>
      <c r="M663" s="1">
        <v>0</v>
      </c>
      <c r="N663" s="50">
        <v>0</v>
      </c>
      <c r="O663" s="28">
        <f t="shared" si="40"/>
        <v>0</v>
      </c>
      <c r="P663" s="43">
        <v>0</v>
      </c>
      <c r="Q663" s="1">
        <v>0</v>
      </c>
      <c r="R663" s="1">
        <v>0</v>
      </c>
      <c r="S663" s="1">
        <v>0</v>
      </c>
    </row>
    <row r="664" spans="1:19" customFormat="1" hidden="1" x14ac:dyDescent="0.2">
      <c r="A664" s="1">
        <v>94070</v>
      </c>
      <c r="B664" s="2"/>
      <c r="C664" s="2"/>
      <c r="D664" s="2" t="s">
        <v>1330</v>
      </c>
      <c r="E664" s="2" t="s">
        <v>1331</v>
      </c>
      <c r="F664" s="15" t="s">
        <v>1332</v>
      </c>
      <c r="G664" s="45">
        <f t="shared" si="41"/>
        <v>0</v>
      </c>
      <c r="H664" s="29">
        <v>0</v>
      </c>
      <c r="I664" s="30">
        <v>0</v>
      </c>
      <c r="J664" s="27">
        <f t="shared" si="42"/>
        <v>0</v>
      </c>
      <c r="K664" s="28">
        <f t="shared" si="43"/>
        <v>0</v>
      </c>
      <c r="L664" s="50">
        <v>0</v>
      </c>
      <c r="M664" s="1">
        <v>0</v>
      </c>
      <c r="N664" s="50">
        <v>0</v>
      </c>
      <c r="O664" s="28">
        <f t="shared" si="40"/>
        <v>0</v>
      </c>
      <c r="P664" s="43">
        <v>0</v>
      </c>
      <c r="Q664" s="1">
        <v>0</v>
      </c>
      <c r="R664" s="1">
        <v>0</v>
      </c>
      <c r="S664" s="1">
        <v>0</v>
      </c>
    </row>
    <row r="665" spans="1:19" customFormat="1" x14ac:dyDescent="0.2">
      <c r="A665" s="1">
        <v>94170</v>
      </c>
      <c r="B665" s="2"/>
      <c r="C665" s="2"/>
      <c r="D665" s="2" t="s">
        <v>38</v>
      </c>
      <c r="E665" s="2" t="s">
        <v>1333</v>
      </c>
      <c r="F665" s="15" t="s">
        <v>1334</v>
      </c>
      <c r="G665" s="45">
        <f t="shared" si="41"/>
        <v>7</v>
      </c>
      <c r="H665" s="29">
        <v>7</v>
      </c>
      <c r="I665" s="30">
        <v>1</v>
      </c>
      <c r="J665" s="27">
        <f t="shared" si="42"/>
        <v>0</v>
      </c>
      <c r="K665" s="28">
        <f t="shared" si="43"/>
        <v>0</v>
      </c>
      <c r="L665" s="50">
        <v>0</v>
      </c>
      <c r="M665" s="1">
        <v>0</v>
      </c>
      <c r="N665" s="50">
        <v>0</v>
      </c>
      <c r="O665" s="28">
        <f t="shared" si="40"/>
        <v>0</v>
      </c>
      <c r="P665" s="43">
        <v>0</v>
      </c>
      <c r="Q665" s="1">
        <v>0</v>
      </c>
      <c r="R665" s="1">
        <v>0</v>
      </c>
      <c r="S665" s="1">
        <v>0</v>
      </c>
    </row>
    <row r="666" spans="1:19" customFormat="1" hidden="1" x14ac:dyDescent="0.2">
      <c r="A666" s="1">
        <v>94230</v>
      </c>
      <c r="B666" s="2" t="s">
        <v>45</v>
      </c>
      <c r="C666" s="2" t="s">
        <v>45</v>
      </c>
      <c r="D666" s="2"/>
      <c r="E666" s="2" t="s">
        <v>1335</v>
      </c>
      <c r="F666" s="15"/>
      <c r="G666" s="45">
        <f t="shared" si="41"/>
        <v>0</v>
      </c>
      <c r="H666" s="29">
        <v>0</v>
      </c>
      <c r="I666" s="30">
        <v>0</v>
      </c>
      <c r="J666" s="27">
        <f t="shared" si="42"/>
        <v>0</v>
      </c>
      <c r="K666" s="28">
        <f t="shared" si="43"/>
        <v>0</v>
      </c>
      <c r="L666" s="50">
        <v>0</v>
      </c>
      <c r="M666" s="1">
        <v>0</v>
      </c>
      <c r="N666" s="50">
        <v>0</v>
      </c>
      <c r="O666" s="28">
        <f t="shared" si="40"/>
        <v>0</v>
      </c>
      <c r="P666" s="43">
        <v>0</v>
      </c>
      <c r="Q666" s="1">
        <v>0</v>
      </c>
      <c r="R666" s="1">
        <v>0</v>
      </c>
      <c r="S666" s="1">
        <v>0</v>
      </c>
    </row>
    <row r="667" spans="1:19" customFormat="1" x14ac:dyDescent="0.2">
      <c r="A667" s="1">
        <v>94240</v>
      </c>
      <c r="B667" s="2"/>
      <c r="C667" s="2"/>
      <c r="D667" s="2" t="s">
        <v>1</v>
      </c>
      <c r="E667" s="2" t="s">
        <v>1336</v>
      </c>
      <c r="F667" s="15" t="s">
        <v>1337</v>
      </c>
      <c r="G667" s="45">
        <f t="shared" si="41"/>
        <v>2</v>
      </c>
      <c r="H667" s="29">
        <v>0</v>
      </c>
      <c r="I667" s="30">
        <v>0</v>
      </c>
      <c r="J667" s="27">
        <f t="shared" si="42"/>
        <v>2</v>
      </c>
      <c r="K667" s="28">
        <f t="shared" si="43"/>
        <v>1</v>
      </c>
      <c r="L667" s="50">
        <v>1</v>
      </c>
      <c r="M667" s="1">
        <v>1</v>
      </c>
      <c r="N667" s="50">
        <v>1</v>
      </c>
      <c r="O667" s="28">
        <f t="shared" si="40"/>
        <v>1</v>
      </c>
      <c r="P667" s="43">
        <v>0</v>
      </c>
      <c r="Q667" s="1">
        <v>0</v>
      </c>
      <c r="R667" s="1">
        <v>1</v>
      </c>
      <c r="S667" s="1">
        <v>0</v>
      </c>
    </row>
    <row r="668" spans="1:19" customFormat="1" hidden="1" x14ac:dyDescent="0.2">
      <c r="A668" s="1">
        <v>94280</v>
      </c>
      <c r="B668" s="2"/>
      <c r="C668" s="2"/>
      <c r="D668" s="2" t="s">
        <v>1</v>
      </c>
      <c r="E668" s="2" t="s">
        <v>1338</v>
      </c>
      <c r="F668" s="15" t="s">
        <v>1339</v>
      </c>
      <c r="G668" s="45">
        <f t="shared" si="41"/>
        <v>0</v>
      </c>
      <c r="H668" s="29">
        <v>0</v>
      </c>
      <c r="I668" s="30">
        <v>0</v>
      </c>
      <c r="J668" s="27">
        <f t="shared" si="42"/>
        <v>0</v>
      </c>
      <c r="K668" s="28">
        <f t="shared" si="43"/>
        <v>0</v>
      </c>
      <c r="L668" s="50">
        <v>0</v>
      </c>
      <c r="M668" s="1">
        <v>0</v>
      </c>
      <c r="N668" s="50">
        <v>0</v>
      </c>
      <c r="O668" s="28">
        <f t="shared" si="40"/>
        <v>0</v>
      </c>
      <c r="P668" s="43">
        <v>0</v>
      </c>
      <c r="Q668" s="1">
        <v>0</v>
      </c>
      <c r="R668" s="1">
        <v>0</v>
      </c>
      <c r="S668" s="1">
        <v>0</v>
      </c>
    </row>
    <row r="669" spans="1:19" customFormat="1" hidden="1" x14ac:dyDescent="0.2">
      <c r="A669" s="1">
        <v>94300</v>
      </c>
      <c r="B669" s="2"/>
      <c r="C669" s="2"/>
      <c r="D669" s="2" t="s">
        <v>0</v>
      </c>
      <c r="E669" s="2" t="s">
        <v>1340</v>
      </c>
      <c r="F669" s="15" t="s">
        <v>1341</v>
      </c>
      <c r="G669" s="45">
        <f t="shared" si="41"/>
        <v>0</v>
      </c>
      <c r="H669" s="29">
        <v>0</v>
      </c>
      <c r="I669" s="30">
        <v>0</v>
      </c>
      <c r="J669" s="27">
        <f t="shared" si="42"/>
        <v>0</v>
      </c>
      <c r="K669" s="28">
        <f t="shared" si="43"/>
        <v>0</v>
      </c>
      <c r="L669" s="50">
        <v>0</v>
      </c>
      <c r="M669" s="1">
        <v>0</v>
      </c>
      <c r="N669" s="50">
        <v>0</v>
      </c>
      <c r="O669" s="28">
        <f t="shared" si="40"/>
        <v>0</v>
      </c>
      <c r="P669" s="43">
        <v>0</v>
      </c>
      <c r="Q669" s="1">
        <v>0</v>
      </c>
      <c r="R669" s="1">
        <v>0</v>
      </c>
      <c r="S669" s="1">
        <v>0</v>
      </c>
    </row>
    <row r="670" spans="1:19" customFormat="1" hidden="1" x14ac:dyDescent="0.2">
      <c r="A670" s="1">
        <v>94330</v>
      </c>
      <c r="B670" s="2"/>
      <c r="C670" s="2"/>
      <c r="D670" s="2" t="s">
        <v>0</v>
      </c>
      <c r="E670" s="2" t="s">
        <v>1342</v>
      </c>
      <c r="F670" s="15" t="s">
        <v>1343</v>
      </c>
      <c r="G670" s="45">
        <f t="shared" si="41"/>
        <v>0</v>
      </c>
      <c r="H670" s="29">
        <v>0</v>
      </c>
      <c r="I670" s="30">
        <v>0</v>
      </c>
      <c r="J670" s="27">
        <f t="shared" si="42"/>
        <v>0</v>
      </c>
      <c r="K670" s="28">
        <f t="shared" si="43"/>
        <v>0</v>
      </c>
      <c r="L670" s="50">
        <v>0</v>
      </c>
      <c r="M670" s="1">
        <v>0</v>
      </c>
      <c r="N670" s="50">
        <v>0</v>
      </c>
      <c r="O670" s="28">
        <f t="shared" si="40"/>
        <v>0</v>
      </c>
      <c r="P670" s="43">
        <v>0</v>
      </c>
      <c r="Q670" s="1">
        <v>0</v>
      </c>
      <c r="R670" s="1">
        <v>0</v>
      </c>
      <c r="S670" s="1">
        <v>0</v>
      </c>
    </row>
    <row r="671" spans="1:19" customFormat="1" hidden="1" x14ac:dyDescent="0.2">
      <c r="A671" s="1">
        <v>94450</v>
      </c>
      <c r="B671" s="2"/>
      <c r="C671" s="2"/>
      <c r="D671" s="2" t="s">
        <v>1</v>
      </c>
      <c r="E671" s="2" t="s">
        <v>1344</v>
      </c>
      <c r="F671" s="15" t="s">
        <v>1345</v>
      </c>
      <c r="G671" s="45">
        <f t="shared" si="41"/>
        <v>0</v>
      </c>
      <c r="H671" s="29">
        <v>0</v>
      </c>
      <c r="I671" s="30">
        <v>0</v>
      </c>
      <c r="J671" s="27">
        <f t="shared" si="42"/>
        <v>0</v>
      </c>
      <c r="K671" s="28">
        <f t="shared" si="43"/>
        <v>0</v>
      </c>
      <c r="L671" s="50">
        <v>0</v>
      </c>
      <c r="M671" s="1">
        <v>0</v>
      </c>
      <c r="N671" s="50">
        <v>0</v>
      </c>
      <c r="O671" s="28">
        <f t="shared" si="40"/>
        <v>0</v>
      </c>
      <c r="P671" s="43">
        <v>0</v>
      </c>
      <c r="Q671" s="1">
        <v>0</v>
      </c>
      <c r="R671" s="1">
        <v>0</v>
      </c>
      <c r="S671" s="1">
        <v>0</v>
      </c>
    </row>
    <row r="672" spans="1:19" x14ac:dyDescent="0.2">
      <c r="A672" s="1">
        <v>94490</v>
      </c>
      <c r="B672" s="2"/>
      <c r="C672" s="2"/>
      <c r="D672" s="2" t="s">
        <v>38</v>
      </c>
      <c r="E672" s="2" t="s">
        <v>1346</v>
      </c>
      <c r="F672" s="15" t="s">
        <v>1347</v>
      </c>
      <c r="G672" s="45">
        <f t="shared" si="41"/>
        <v>15</v>
      </c>
      <c r="H672" s="29">
        <v>6</v>
      </c>
      <c r="I672" s="30">
        <v>1</v>
      </c>
      <c r="J672" s="27">
        <f t="shared" si="42"/>
        <v>9</v>
      </c>
      <c r="K672" s="28">
        <f t="shared" si="43"/>
        <v>2</v>
      </c>
      <c r="L672" s="50">
        <v>0</v>
      </c>
      <c r="M672" s="1">
        <v>0</v>
      </c>
      <c r="N672" s="50">
        <v>9</v>
      </c>
      <c r="O672" s="28">
        <f t="shared" si="40"/>
        <v>2</v>
      </c>
      <c r="P672" s="43">
        <v>2</v>
      </c>
      <c r="Q672" s="1">
        <v>1</v>
      </c>
      <c r="R672" s="1">
        <v>2</v>
      </c>
      <c r="S672" s="1">
        <v>1</v>
      </c>
    </row>
    <row r="673" spans="1:19" customFormat="1" x14ac:dyDescent="0.2">
      <c r="A673" s="1">
        <v>94500</v>
      </c>
      <c r="B673" s="2"/>
      <c r="C673" s="2"/>
      <c r="D673" s="2" t="s">
        <v>38</v>
      </c>
      <c r="E673" s="2" t="s">
        <v>1348</v>
      </c>
      <c r="F673" s="15" t="s">
        <v>1349</v>
      </c>
      <c r="G673" s="45">
        <f t="shared" si="41"/>
        <v>3</v>
      </c>
      <c r="H673" s="29">
        <v>0</v>
      </c>
      <c r="I673" s="30">
        <v>0</v>
      </c>
      <c r="J673" s="27">
        <f t="shared" si="42"/>
        <v>3</v>
      </c>
      <c r="K673" s="28">
        <f t="shared" si="43"/>
        <v>3</v>
      </c>
      <c r="L673" s="50">
        <v>0</v>
      </c>
      <c r="M673" s="1">
        <v>0</v>
      </c>
      <c r="N673" s="50">
        <v>3</v>
      </c>
      <c r="O673" s="28">
        <f t="shared" si="40"/>
        <v>3</v>
      </c>
      <c r="P673" s="43">
        <v>0</v>
      </c>
      <c r="Q673" s="1">
        <v>1</v>
      </c>
      <c r="R673" s="1">
        <v>3</v>
      </c>
      <c r="S673" s="1">
        <v>0</v>
      </c>
    </row>
    <row r="674" spans="1:19" customFormat="1" hidden="1" x14ac:dyDescent="0.2">
      <c r="A674" s="1">
        <v>94510</v>
      </c>
      <c r="B674" s="2"/>
      <c r="C674" s="2"/>
      <c r="D674" s="2" t="s">
        <v>0</v>
      </c>
      <c r="E674" s="2" t="s">
        <v>1350</v>
      </c>
      <c r="F674" s="15" t="s">
        <v>1351</v>
      </c>
      <c r="G674" s="45">
        <f t="shared" si="41"/>
        <v>0</v>
      </c>
      <c r="H674" s="29">
        <v>0</v>
      </c>
      <c r="I674" s="30">
        <v>0</v>
      </c>
      <c r="J674" s="27">
        <f t="shared" si="42"/>
        <v>0</v>
      </c>
      <c r="K674" s="28">
        <f t="shared" si="43"/>
        <v>0</v>
      </c>
      <c r="L674" s="50">
        <v>0</v>
      </c>
      <c r="M674" s="1">
        <v>0</v>
      </c>
      <c r="N674" s="50">
        <v>0</v>
      </c>
      <c r="O674" s="28">
        <f t="shared" si="40"/>
        <v>0</v>
      </c>
      <c r="P674" s="43">
        <v>0</v>
      </c>
      <c r="Q674" s="1">
        <v>0</v>
      </c>
      <c r="R674" s="1">
        <v>0</v>
      </c>
      <c r="S674" s="1">
        <v>0</v>
      </c>
    </row>
    <row r="675" spans="1:19" customFormat="1" x14ac:dyDescent="0.2">
      <c r="A675" s="1">
        <v>94530</v>
      </c>
      <c r="B675" s="2"/>
      <c r="C675" s="2"/>
      <c r="D675" s="2" t="s">
        <v>38</v>
      </c>
      <c r="E675" s="2" t="s">
        <v>1352</v>
      </c>
      <c r="F675" s="15" t="s">
        <v>1353</v>
      </c>
      <c r="G675" s="45">
        <f t="shared" si="41"/>
        <v>12</v>
      </c>
      <c r="H675" s="29">
        <v>7</v>
      </c>
      <c r="I675" s="30">
        <v>2</v>
      </c>
      <c r="J675" s="27">
        <f t="shared" si="42"/>
        <v>5</v>
      </c>
      <c r="K675" s="28">
        <f t="shared" si="43"/>
        <v>2</v>
      </c>
      <c r="L675" s="50">
        <v>0</v>
      </c>
      <c r="M675" s="1">
        <v>0</v>
      </c>
      <c r="N675" s="50">
        <v>5</v>
      </c>
      <c r="O675" s="28">
        <f t="shared" si="40"/>
        <v>2</v>
      </c>
      <c r="P675" s="43">
        <v>2</v>
      </c>
      <c r="Q675" s="1">
        <v>1</v>
      </c>
      <c r="R675" s="1">
        <v>1</v>
      </c>
      <c r="S675" s="1">
        <v>0</v>
      </c>
    </row>
    <row r="676" spans="1:19" customFormat="1" x14ac:dyDescent="0.2">
      <c r="A676" s="1">
        <v>94540</v>
      </c>
      <c r="B676" s="2"/>
      <c r="C676" s="2"/>
      <c r="D676" s="2" t="s">
        <v>38</v>
      </c>
      <c r="E676" s="2" t="s">
        <v>1354</v>
      </c>
      <c r="F676" s="15" t="s">
        <v>1355</v>
      </c>
      <c r="G676" s="45">
        <f t="shared" si="41"/>
        <v>12</v>
      </c>
      <c r="H676" s="29">
        <v>3</v>
      </c>
      <c r="I676" s="30">
        <v>1</v>
      </c>
      <c r="J676" s="27">
        <f t="shared" si="42"/>
        <v>9</v>
      </c>
      <c r="K676" s="28">
        <f t="shared" si="43"/>
        <v>3</v>
      </c>
      <c r="L676" s="50">
        <v>0</v>
      </c>
      <c r="M676" s="1">
        <v>0</v>
      </c>
      <c r="N676" s="50">
        <v>9</v>
      </c>
      <c r="O676" s="28">
        <f t="shared" si="40"/>
        <v>3</v>
      </c>
      <c r="P676" s="43">
        <v>3</v>
      </c>
      <c r="Q676" s="1">
        <v>1</v>
      </c>
      <c r="R676" s="1">
        <v>3</v>
      </c>
      <c r="S676" s="1">
        <v>2</v>
      </c>
    </row>
    <row r="677" spans="1:19" customFormat="1" x14ac:dyDescent="0.2">
      <c r="A677" s="1">
        <v>94560</v>
      </c>
      <c r="B677" s="2"/>
      <c r="C677" s="2"/>
      <c r="D677" s="2" t="s">
        <v>38</v>
      </c>
      <c r="E677" s="2" t="s">
        <v>1356</v>
      </c>
      <c r="F677" s="15" t="s">
        <v>1357</v>
      </c>
      <c r="G677" s="45">
        <f t="shared" si="41"/>
        <v>14</v>
      </c>
      <c r="H677" s="29">
        <v>3</v>
      </c>
      <c r="I677" s="30">
        <v>2</v>
      </c>
      <c r="J677" s="27">
        <f t="shared" si="42"/>
        <v>11</v>
      </c>
      <c r="K677" s="28">
        <f t="shared" si="43"/>
        <v>15</v>
      </c>
      <c r="L677" s="50">
        <v>3</v>
      </c>
      <c r="M677" s="1">
        <v>15</v>
      </c>
      <c r="N677" s="50">
        <v>8</v>
      </c>
      <c r="O677" s="28">
        <f t="shared" ref="O677:O740" si="44">MAX(P677:S677)</f>
        <v>6</v>
      </c>
      <c r="P677" s="43">
        <v>6</v>
      </c>
      <c r="Q677" s="1">
        <v>4</v>
      </c>
      <c r="R677" s="1">
        <v>6</v>
      </c>
      <c r="S677" s="1">
        <v>0</v>
      </c>
    </row>
    <row r="678" spans="1:19" customFormat="1" hidden="1" x14ac:dyDescent="0.2">
      <c r="A678" s="1">
        <v>94580</v>
      </c>
      <c r="B678" s="2"/>
      <c r="C678" s="2"/>
      <c r="D678" s="2" t="s">
        <v>38</v>
      </c>
      <c r="E678" s="2" t="s">
        <v>1358</v>
      </c>
      <c r="F678" s="15" t="s">
        <v>1359</v>
      </c>
      <c r="G678" s="45">
        <f t="shared" si="41"/>
        <v>0</v>
      </c>
      <c r="H678" s="29">
        <v>0</v>
      </c>
      <c r="I678" s="30">
        <v>0</v>
      </c>
      <c r="J678" s="27">
        <f t="shared" si="42"/>
        <v>0</v>
      </c>
      <c r="K678" s="28">
        <f t="shared" si="43"/>
        <v>0</v>
      </c>
      <c r="L678" s="50">
        <v>0</v>
      </c>
      <c r="M678" s="1">
        <v>0</v>
      </c>
      <c r="N678" s="50">
        <v>0</v>
      </c>
      <c r="O678" s="28">
        <f t="shared" si="44"/>
        <v>0</v>
      </c>
      <c r="P678" s="43">
        <v>0</v>
      </c>
      <c r="Q678" s="1">
        <v>0</v>
      </c>
      <c r="R678" s="1">
        <v>0</v>
      </c>
      <c r="S678" s="1">
        <v>0</v>
      </c>
    </row>
    <row r="679" spans="1:19" customFormat="1" hidden="1" x14ac:dyDescent="0.2">
      <c r="A679" s="1">
        <v>94600</v>
      </c>
      <c r="B679" s="2" t="s">
        <v>105</v>
      </c>
      <c r="C679" s="2" t="s">
        <v>105</v>
      </c>
      <c r="D679" s="2" t="s">
        <v>106</v>
      </c>
      <c r="E679" s="2" t="s">
        <v>1360</v>
      </c>
      <c r="F679" s="15" t="s">
        <v>1361</v>
      </c>
      <c r="G679" s="45">
        <f t="shared" si="41"/>
        <v>0</v>
      </c>
      <c r="H679" s="29">
        <v>0</v>
      </c>
      <c r="I679" s="30">
        <v>0</v>
      </c>
      <c r="J679" s="27">
        <f t="shared" si="42"/>
        <v>0</v>
      </c>
      <c r="K679" s="28">
        <f t="shared" si="43"/>
        <v>0</v>
      </c>
      <c r="L679" s="50">
        <v>0</v>
      </c>
      <c r="M679" s="1">
        <v>0</v>
      </c>
      <c r="N679" s="50">
        <v>0</v>
      </c>
      <c r="O679" s="28">
        <f t="shared" si="44"/>
        <v>0</v>
      </c>
      <c r="P679" s="43">
        <v>0</v>
      </c>
      <c r="Q679" s="1">
        <v>0</v>
      </c>
      <c r="R679" s="1">
        <v>0</v>
      </c>
      <c r="S679" s="1">
        <v>0</v>
      </c>
    </row>
    <row r="680" spans="1:19" hidden="1" x14ac:dyDescent="0.2">
      <c r="A680" s="1">
        <v>94620</v>
      </c>
      <c r="B680" s="2" t="s">
        <v>105</v>
      </c>
      <c r="C680" s="2" t="s">
        <v>105</v>
      </c>
      <c r="D680" s="2" t="s">
        <v>106</v>
      </c>
      <c r="E680" s="2" t="s">
        <v>1362</v>
      </c>
      <c r="F680" s="15"/>
      <c r="G680" s="45">
        <f t="shared" si="41"/>
        <v>0</v>
      </c>
      <c r="H680" s="29">
        <v>0</v>
      </c>
      <c r="I680" s="30">
        <v>0</v>
      </c>
      <c r="J680" s="27">
        <f t="shared" si="42"/>
        <v>0</v>
      </c>
      <c r="K680" s="28">
        <f t="shared" si="43"/>
        <v>0</v>
      </c>
      <c r="L680" s="50">
        <v>0</v>
      </c>
      <c r="M680" s="1">
        <v>0</v>
      </c>
      <c r="N680" s="50">
        <v>0</v>
      </c>
      <c r="O680" s="28">
        <f t="shared" si="44"/>
        <v>0</v>
      </c>
      <c r="P680" s="43">
        <v>0</v>
      </c>
      <c r="Q680" s="1">
        <v>0</v>
      </c>
      <c r="R680" s="1">
        <v>0</v>
      </c>
      <c r="S680" s="1">
        <v>0</v>
      </c>
    </row>
    <row r="681" spans="1:19" customFormat="1" hidden="1" x14ac:dyDescent="0.2">
      <c r="A681" s="1">
        <v>94710</v>
      </c>
      <c r="B681" s="2"/>
      <c r="C681" s="2"/>
      <c r="D681" s="2" t="s">
        <v>0</v>
      </c>
      <c r="E681" s="2" t="s">
        <v>1363</v>
      </c>
      <c r="F681" s="15" t="s">
        <v>1364</v>
      </c>
      <c r="G681" s="45">
        <f t="shared" si="41"/>
        <v>0</v>
      </c>
      <c r="H681" s="29">
        <v>0</v>
      </c>
      <c r="I681" s="30">
        <v>0</v>
      </c>
      <c r="J681" s="27">
        <f t="shared" si="42"/>
        <v>0</v>
      </c>
      <c r="K681" s="28">
        <f t="shared" si="43"/>
        <v>0</v>
      </c>
      <c r="L681" s="50">
        <v>0</v>
      </c>
      <c r="M681" s="1">
        <v>0</v>
      </c>
      <c r="N681" s="50">
        <v>0</v>
      </c>
      <c r="O681" s="28">
        <f t="shared" si="44"/>
        <v>0</v>
      </c>
      <c r="P681" s="43">
        <v>0</v>
      </c>
      <c r="Q681" s="1">
        <v>0</v>
      </c>
      <c r="R681" s="1">
        <v>0</v>
      </c>
      <c r="S681" s="1">
        <v>0</v>
      </c>
    </row>
    <row r="682" spans="1:19" customFormat="1" hidden="1" x14ac:dyDescent="0.2">
      <c r="A682" s="1">
        <v>94740</v>
      </c>
      <c r="B682" s="2"/>
      <c r="C682" s="2"/>
      <c r="D682" s="93" t="s">
        <v>76</v>
      </c>
      <c r="E682" s="2" t="s">
        <v>1365</v>
      </c>
      <c r="F682" s="15" t="s">
        <v>1366</v>
      </c>
      <c r="G682" s="45">
        <f t="shared" si="41"/>
        <v>0</v>
      </c>
      <c r="H682" s="29">
        <v>0</v>
      </c>
      <c r="I682" s="30">
        <v>0</v>
      </c>
      <c r="J682" s="27">
        <f t="shared" si="42"/>
        <v>0</v>
      </c>
      <c r="K682" s="28">
        <f t="shared" si="43"/>
        <v>0</v>
      </c>
      <c r="L682" s="50">
        <v>0</v>
      </c>
      <c r="M682" s="1">
        <v>0</v>
      </c>
      <c r="N682" s="50">
        <v>0</v>
      </c>
      <c r="O682" s="28">
        <f t="shared" si="44"/>
        <v>0</v>
      </c>
      <c r="P682" s="43">
        <v>0</v>
      </c>
      <c r="Q682" s="1">
        <v>0</v>
      </c>
      <c r="R682" s="1">
        <v>0</v>
      </c>
      <c r="S682" s="1">
        <v>0</v>
      </c>
    </row>
    <row r="683" spans="1:19" customFormat="1" hidden="1" x14ac:dyDescent="0.2">
      <c r="A683" s="1">
        <v>94760</v>
      </c>
      <c r="B683" s="2"/>
      <c r="C683" s="2"/>
      <c r="D683" s="93" t="s">
        <v>96</v>
      </c>
      <c r="E683" s="2" t="s">
        <v>1367</v>
      </c>
      <c r="F683" s="15" t="s">
        <v>1368</v>
      </c>
      <c r="G683" s="45">
        <f t="shared" si="41"/>
        <v>0</v>
      </c>
      <c r="H683" s="29">
        <v>0</v>
      </c>
      <c r="I683" s="30">
        <v>0</v>
      </c>
      <c r="J683" s="27">
        <f t="shared" si="42"/>
        <v>0</v>
      </c>
      <c r="K683" s="28">
        <f t="shared" si="43"/>
        <v>0</v>
      </c>
      <c r="L683" s="50">
        <v>0</v>
      </c>
      <c r="M683" s="1">
        <v>0</v>
      </c>
      <c r="N683" s="50">
        <v>0</v>
      </c>
      <c r="O683" s="28">
        <f t="shared" si="44"/>
        <v>0</v>
      </c>
      <c r="P683" s="43">
        <v>0</v>
      </c>
      <c r="Q683" s="1">
        <v>0</v>
      </c>
      <c r="R683" s="1">
        <v>0</v>
      </c>
      <c r="S683" s="1">
        <v>0</v>
      </c>
    </row>
    <row r="684" spans="1:19" x14ac:dyDescent="0.2">
      <c r="A684" s="1">
        <v>94810</v>
      </c>
      <c r="B684" s="2"/>
      <c r="C684" s="2"/>
      <c r="D684" s="2" t="s">
        <v>38</v>
      </c>
      <c r="E684" s="2" t="s">
        <v>1369</v>
      </c>
      <c r="F684" s="15" t="s">
        <v>1370</v>
      </c>
      <c r="G684" s="45">
        <f t="shared" si="41"/>
        <v>1</v>
      </c>
      <c r="H684" s="29">
        <v>1</v>
      </c>
      <c r="I684" s="30">
        <v>1</v>
      </c>
      <c r="J684" s="27">
        <f t="shared" si="42"/>
        <v>0</v>
      </c>
      <c r="K684" s="28">
        <f t="shared" si="43"/>
        <v>0</v>
      </c>
      <c r="L684" s="50">
        <v>0</v>
      </c>
      <c r="M684" s="1">
        <v>0</v>
      </c>
      <c r="N684" s="50">
        <v>0</v>
      </c>
      <c r="O684" s="28">
        <f t="shared" si="44"/>
        <v>0</v>
      </c>
      <c r="P684" s="43">
        <v>0</v>
      </c>
      <c r="Q684" s="1">
        <v>0</v>
      </c>
      <c r="R684" s="1">
        <v>0</v>
      </c>
      <c r="S684" s="1">
        <v>0</v>
      </c>
    </row>
    <row r="685" spans="1:19" customFormat="1" x14ac:dyDescent="0.2">
      <c r="A685" s="1">
        <v>94830</v>
      </c>
      <c r="B685" s="2"/>
      <c r="C685" s="2"/>
      <c r="D685" s="2" t="s">
        <v>38</v>
      </c>
      <c r="E685" s="2" t="s">
        <v>1371</v>
      </c>
      <c r="F685" s="15" t="s">
        <v>1372</v>
      </c>
      <c r="G685" s="45">
        <f t="shared" si="41"/>
        <v>11</v>
      </c>
      <c r="H685" s="29">
        <v>9</v>
      </c>
      <c r="I685" s="30">
        <v>1</v>
      </c>
      <c r="J685" s="27">
        <f t="shared" si="42"/>
        <v>2</v>
      </c>
      <c r="K685" s="28">
        <f t="shared" si="43"/>
        <v>3</v>
      </c>
      <c r="L685" s="50">
        <v>0</v>
      </c>
      <c r="M685" s="1">
        <v>0</v>
      </c>
      <c r="N685" s="50">
        <v>2</v>
      </c>
      <c r="O685" s="28">
        <f t="shared" si="44"/>
        <v>3</v>
      </c>
      <c r="P685" s="43">
        <v>3</v>
      </c>
      <c r="Q685" s="1">
        <v>1</v>
      </c>
      <c r="R685" s="1">
        <v>0</v>
      </c>
      <c r="S685" s="1">
        <v>0</v>
      </c>
    </row>
    <row r="686" spans="1:19" customFormat="1" x14ac:dyDescent="0.2">
      <c r="A686" s="1">
        <v>94900</v>
      </c>
      <c r="B686" s="2"/>
      <c r="C686" s="2"/>
      <c r="D686" s="2" t="s">
        <v>0</v>
      </c>
      <c r="E686" s="2" t="s">
        <v>1373</v>
      </c>
      <c r="F686" s="15" t="s">
        <v>1374</v>
      </c>
      <c r="G686" s="45">
        <f t="shared" si="41"/>
        <v>1</v>
      </c>
      <c r="H686" s="29">
        <v>0</v>
      </c>
      <c r="I686" s="30">
        <v>0</v>
      </c>
      <c r="J686" s="27">
        <f t="shared" si="42"/>
        <v>1</v>
      </c>
      <c r="K686" s="28">
        <f t="shared" si="43"/>
        <v>1</v>
      </c>
      <c r="L686" s="50">
        <v>0</v>
      </c>
      <c r="M686" s="1">
        <v>0</v>
      </c>
      <c r="N686" s="50">
        <v>1</v>
      </c>
      <c r="O686" s="28">
        <f t="shared" si="44"/>
        <v>1</v>
      </c>
      <c r="P686" s="43">
        <v>0</v>
      </c>
      <c r="Q686" s="1">
        <v>0</v>
      </c>
      <c r="R686" s="1">
        <v>0</v>
      </c>
      <c r="S686" s="1">
        <v>1</v>
      </c>
    </row>
    <row r="687" spans="1:19" customFormat="1" x14ac:dyDescent="0.2">
      <c r="A687" s="1">
        <v>94920</v>
      </c>
      <c r="B687" s="2"/>
      <c r="C687" s="2"/>
      <c r="D687" s="2" t="s">
        <v>38</v>
      </c>
      <c r="E687" s="2" t="s">
        <v>1375</v>
      </c>
      <c r="F687" s="15" t="s">
        <v>1376</v>
      </c>
      <c r="G687" s="45">
        <f t="shared" si="41"/>
        <v>2</v>
      </c>
      <c r="H687" s="29">
        <v>0</v>
      </c>
      <c r="I687" s="30">
        <v>0</v>
      </c>
      <c r="J687" s="27">
        <f t="shared" si="42"/>
        <v>2</v>
      </c>
      <c r="K687" s="28">
        <f t="shared" si="43"/>
        <v>5</v>
      </c>
      <c r="L687" s="50">
        <v>0</v>
      </c>
      <c r="M687" s="1">
        <v>0</v>
      </c>
      <c r="N687" s="50">
        <v>2</v>
      </c>
      <c r="O687" s="28">
        <f t="shared" si="44"/>
        <v>5</v>
      </c>
      <c r="P687" s="43">
        <v>0</v>
      </c>
      <c r="Q687" s="1">
        <v>0</v>
      </c>
      <c r="R687" s="1">
        <v>5</v>
      </c>
      <c r="S687" s="1">
        <v>0</v>
      </c>
    </row>
    <row r="688" spans="1:19" customFormat="1" hidden="1" x14ac:dyDescent="0.2">
      <c r="A688" s="1">
        <v>94930</v>
      </c>
      <c r="B688" s="2" t="s">
        <v>45</v>
      </c>
      <c r="C688" s="2" t="s">
        <v>45</v>
      </c>
      <c r="D688" s="2"/>
      <c r="E688" s="2" t="s">
        <v>1377</v>
      </c>
      <c r="F688" s="15"/>
      <c r="G688" s="45">
        <f t="shared" si="41"/>
        <v>0</v>
      </c>
      <c r="H688" s="29">
        <v>0</v>
      </c>
      <c r="I688" s="30">
        <v>0</v>
      </c>
      <c r="J688" s="27">
        <f t="shared" si="42"/>
        <v>0</v>
      </c>
      <c r="K688" s="28">
        <f t="shared" si="43"/>
        <v>0</v>
      </c>
      <c r="L688" s="50">
        <v>0</v>
      </c>
      <c r="M688" s="1">
        <v>0</v>
      </c>
      <c r="N688" s="50">
        <v>0</v>
      </c>
      <c r="O688" s="28">
        <f t="shared" si="44"/>
        <v>0</v>
      </c>
      <c r="P688" s="43">
        <v>0</v>
      </c>
      <c r="Q688" s="1">
        <v>0</v>
      </c>
      <c r="R688" s="1">
        <v>0</v>
      </c>
      <c r="S688" s="1">
        <v>0</v>
      </c>
    </row>
    <row r="689" spans="1:19" customFormat="1" x14ac:dyDescent="0.2">
      <c r="A689" s="1">
        <v>94960</v>
      </c>
      <c r="B689" s="2"/>
      <c r="C689" s="2"/>
      <c r="D689" s="2" t="s">
        <v>38</v>
      </c>
      <c r="E689" s="2" t="s">
        <v>1378</v>
      </c>
      <c r="F689" s="15" t="s">
        <v>1379</v>
      </c>
      <c r="G689" s="45">
        <f t="shared" si="41"/>
        <v>11</v>
      </c>
      <c r="H689" s="29">
        <v>6</v>
      </c>
      <c r="I689" s="30">
        <v>1</v>
      </c>
      <c r="J689" s="27">
        <f t="shared" si="42"/>
        <v>5</v>
      </c>
      <c r="K689" s="28">
        <f t="shared" si="43"/>
        <v>8</v>
      </c>
      <c r="L689" s="50">
        <v>0</v>
      </c>
      <c r="M689" s="1">
        <v>0</v>
      </c>
      <c r="N689" s="50">
        <v>5</v>
      </c>
      <c r="O689" s="28">
        <f t="shared" si="44"/>
        <v>8</v>
      </c>
      <c r="P689" s="43">
        <v>3</v>
      </c>
      <c r="Q689" s="1">
        <v>0</v>
      </c>
      <c r="R689" s="1">
        <v>8</v>
      </c>
      <c r="S689" s="1">
        <v>3</v>
      </c>
    </row>
    <row r="690" spans="1:19" customFormat="1" hidden="1" x14ac:dyDescent="0.2">
      <c r="A690" s="1">
        <v>94970</v>
      </c>
      <c r="B690" s="2" t="s">
        <v>45</v>
      </c>
      <c r="C690" s="2" t="s">
        <v>45</v>
      </c>
      <c r="D690" s="2"/>
      <c r="E690" s="2" t="s">
        <v>1380</v>
      </c>
      <c r="F690" s="15"/>
      <c r="G690" s="45">
        <f t="shared" si="41"/>
        <v>0</v>
      </c>
      <c r="H690" s="29">
        <v>0</v>
      </c>
      <c r="I690" s="30">
        <v>0</v>
      </c>
      <c r="J690" s="27">
        <f t="shared" si="42"/>
        <v>0</v>
      </c>
      <c r="K690" s="28">
        <f t="shared" si="43"/>
        <v>0</v>
      </c>
      <c r="L690" s="50">
        <v>0</v>
      </c>
      <c r="M690" s="1">
        <v>0</v>
      </c>
      <c r="N690" s="50">
        <v>0</v>
      </c>
      <c r="O690" s="28">
        <f t="shared" si="44"/>
        <v>0</v>
      </c>
      <c r="P690" s="43">
        <v>0</v>
      </c>
      <c r="Q690" s="1">
        <v>0</v>
      </c>
      <c r="R690" s="1">
        <v>0</v>
      </c>
      <c r="S690" s="1">
        <v>0</v>
      </c>
    </row>
    <row r="691" spans="1:19" customFormat="1" x14ac:dyDescent="0.2">
      <c r="A691" s="1">
        <v>95010</v>
      </c>
      <c r="B691" s="2"/>
      <c r="C691" s="2"/>
      <c r="D691" s="2" t="s">
        <v>38</v>
      </c>
      <c r="E691" s="2" t="s">
        <v>1381</v>
      </c>
      <c r="F691" s="15" t="s">
        <v>1382</v>
      </c>
      <c r="G691" s="45">
        <f t="shared" si="41"/>
        <v>4</v>
      </c>
      <c r="H691" s="29">
        <v>1</v>
      </c>
      <c r="I691" s="30">
        <v>1</v>
      </c>
      <c r="J691" s="27">
        <f t="shared" si="42"/>
        <v>3</v>
      </c>
      <c r="K691" s="28">
        <f t="shared" si="43"/>
        <v>1</v>
      </c>
      <c r="L691" s="50">
        <v>0</v>
      </c>
      <c r="M691" s="1">
        <v>0</v>
      </c>
      <c r="N691" s="50">
        <v>3</v>
      </c>
      <c r="O691" s="28">
        <f t="shared" si="44"/>
        <v>1</v>
      </c>
      <c r="P691" s="43">
        <v>1</v>
      </c>
      <c r="Q691" s="1">
        <v>0</v>
      </c>
      <c r="R691" s="1">
        <v>0</v>
      </c>
      <c r="S691" s="1">
        <v>1</v>
      </c>
    </row>
    <row r="692" spans="1:19" customFormat="1" x14ac:dyDescent="0.2">
      <c r="A692" s="1">
        <v>95030</v>
      </c>
      <c r="B692" s="2"/>
      <c r="C692" s="2"/>
      <c r="D692" s="2" t="s">
        <v>38</v>
      </c>
      <c r="E692" s="2" t="s">
        <v>1383</v>
      </c>
      <c r="F692" s="15" t="s">
        <v>1384</v>
      </c>
      <c r="G692" s="45">
        <f t="shared" si="41"/>
        <v>1</v>
      </c>
      <c r="H692" s="29">
        <v>1</v>
      </c>
      <c r="I692" s="30">
        <v>1</v>
      </c>
      <c r="J692" s="27">
        <f t="shared" si="42"/>
        <v>0</v>
      </c>
      <c r="K692" s="28">
        <f t="shared" si="43"/>
        <v>0</v>
      </c>
      <c r="L692" s="50">
        <v>0</v>
      </c>
      <c r="M692" s="1">
        <v>0</v>
      </c>
      <c r="N692" s="50">
        <v>0</v>
      </c>
      <c r="O692" s="28">
        <f t="shared" si="44"/>
        <v>0</v>
      </c>
      <c r="P692" s="43">
        <v>0</v>
      </c>
      <c r="Q692" s="1">
        <v>0</v>
      </c>
      <c r="R692" s="1">
        <v>0</v>
      </c>
      <c r="S692" s="1">
        <v>0</v>
      </c>
    </row>
    <row r="693" spans="1:19" customFormat="1" x14ac:dyDescent="0.2">
      <c r="A693" s="1">
        <v>95050</v>
      </c>
      <c r="B693" s="2"/>
      <c r="C693" s="2"/>
      <c r="D693" s="2" t="s">
        <v>38</v>
      </c>
      <c r="E693" s="2" t="s">
        <v>1385</v>
      </c>
      <c r="F693" s="15" t="s">
        <v>1386</v>
      </c>
      <c r="G693" s="45">
        <f t="shared" si="41"/>
        <v>10</v>
      </c>
      <c r="H693" s="29">
        <v>6</v>
      </c>
      <c r="I693" s="30">
        <v>2</v>
      </c>
      <c r="J693" s="27">
        <f t="shared" si="42"/>
        <v>4</v>
      </c>
      <c r="K693" s="28">
        <f t="shared" si="43"/>
        <v>2</v>
      </c>
      <c r="L693" s="50">
        <v>0</v>
      </c>
      <c r="M693" s="1">
        <v>0</v>
      </c>
      <c r="N693" s="50">
        <v>4</v>
      </c>
      <c r="O693" s="28">
        <f t="shared" si="44"/>
        <v>2</v>
      </c>
      <c r="P693" s="43">
        <v>2</v>
      </c>
      <c r="Q693" s="1">
        <v>0</v>
      </c>
      <c r="R693" s="1">
        <v>2</v>
      </c>
      <c r="S693" s="1">
        <v>2</v>
      </c>
    </row>
    <row r="694" spans="1:19" hidden="1" x14ac:dyDescent="0.2">
      <c r="A694" s="1">
        <v>95060</v>
      </c>
      <c r="B694" s="2"/>
      <c r="C694" s="2"/>
      <c r="D694" s="2" t="s">
        <v>38</v>
      </c>
      <c r="E694" s="2" t="s">
        <v>1387</v>
      </c>
      <c r="F694" s="15" t="s">
        <v>1388</v>
      </c>
      <c r="G694" s="45">
        <f t="shared" si="41"/>
        <v>0</v>
      </c>
      <c r="H694" s="29">
        <v>0</v>
      </c>
      <c r="I694" s="30">
        <v>0</v>
      </c>
      <c r="J694" s="27">
        <f t="shared" si="42"/>
        <v>0</v>
      </c>
      <c r="K694" s="28">
        <f t="shared" si="43"/>
        <v>0</v>
      </c>
      <c r="L694" s="50">
        <v>0</v>
      </c>
      <c r="M694" s="1">
        <v>0</v>
      </c>
      <c r="N694" s="50">
        <v>0</v>
      </c>
      <c r="O694" s="28">
        <f t="shared" si="44"/>
        <v>0</v>
      </c>
      <c r="P694" s="43">
        <v>0</v>
      </c>
      <c r="Q694" s="1">
        <v>0</v>
      </c>
      <c r="R694" s="1">
        <v>0</v>
      </c>
      <c r="S694" s="1">
        <v>0</v>
      </c>
    </row>
    <row r="695" spans="1:19" customFormat="1" hidden="1" x14ac:dyDescent="0.2">
      <c r="A695" s="1">
        <v>95080</v>
      </c>
      <c r="B695" s="2"/>
      <c r="C695" s="2"/>
      <c r="D695" s="2" t="s">
        <v>38</v>
      </c>
      <c r="E695" s="2" t="s">
        <v>1389</v>
      </c>
      <c r="F695" s="15" t="s">
        <v>1390</v>
      </c>
      <c r="G695" s="45">
        <f t="shared" si="41"/>
        <v>0</v>
      </c>
      <c r="H695" s="29">
        <v>0</v>
      </c>
      <c r="I695" s="30">
        <v>0</v>
      </c>
      <c r="J695" s="27">
        <f t="shared" si="42"/>
        <v>0</v>
      </c>
      <c r="K695" s="28">
        <f t="shared" si="43"/>
        <v>0</v>
      </c>
      <c r="L695" s="50">
        <v>0</v>
      </c>
      <c r="M695" s="1">
        <v>0</v>
      </c>
      <c r="N695" s="50">
        <v>0</v>
      </c>
      <c r="O695" s="28">
        <f t="shared" si="44"/>
        <v>0</v>
      </c>
      <c r="P695" s="43">
        <v>0</v>
      </c>
      <c r="Q695" s="1">
        <v>0</v>
      </c>
      <c r="R695" s="1">
        <v>0</v>
      </c>
      <c r="S695" s="1">
        <v>0</v>
      </c>
    </row>
    <row r="696" spans="1:19" customFormat="1" hidden="1" x14ac:dyDescent="0.2">
      <c r="A696" s="1">
        <v>95130</v>
      </c>
      <c r="B696" s="2"/>
      <c r="C696" s="2"/>
      <c r="D696" s="2" t="s">
        <v>0</v>
      </c>
      <c r="E696" s="2" t="s">
        <v>1391</v>
      </c>
      <c r="F696" s="15" t="s">
        <v>1392</v>
      </c>
      <c r="G696" s="45">
        <f t="shared" si="41"/>
        <v>0</v>
      </c>
      <c r="H696" s="29">
        <v>0</v>
      </c>
      <c r="I696" s="30">
        <v>0</v>
      </c>
      <c r="J696" s="27">
        <f t="shared" si="42"/>
        <v>0</v>
      </c>
      <c r="K696" s="28">
        <f t="shared" si="43"/>
        <v>0</v>
      </c>
      <c r="L696" s="50">
        <v>0</v>
      </c>
      <c r="M696" s="1">
        <v>0</v>
      </c>
      <c r="N696" s="50">
        <v>0</v>
      </c>
      <c r="O696" s="28">
        <f t="shared" si="44"/>
        <v>0</v>
      </c>
      <c r="P696" s="43">
        <v>0</v>
      </c>
      <c r="Q696" s="1">
        <v>0</v>
      </c>
      <c r="R696" s="1">
        <v>0</v>
      </c>
      <c r="S696" s="1">
        <v>0</v>
      </c>
    </row>
    <row r="697" spans="1:19" customFormat="1" x14ac:dyDescent="0.2">
      <c r="A697" s="1">
        <v>95150</v>
      </c>
      <c r="B697" s="2"/>
      <c r="C697" s="2"/>
      <c r="D697" s="2" t="s">
        <v>38</v>
      </c>
      <c r="E697" s="2" t="s">
        <v>1393</v>
      </c>
      <c r="F697" s="15" t="s">
        <v>1394</v>
      </c>
      <c r="G697" s="45">
        <f t="shared" si="41"/>
        <v>4</v>
      </c>
      <c r="H697" s="29">
        <v>3</v>
      </c>
      <c r="I697" s="30">
        <v>3</v>
      </c>
      <c r="J697" s="27">
        <f t="shared" si="42"/>
        <v>1</v>
      </c>
      <c r="K697" s="28">
        <f t="shared" si="43"/>
        <v>1</v>
      </c>
      <c r="L697" s="50">
        <v>0</v>
      </c>
      <c r="M697" s="1">
        <v>0</v>
      </c>
      <c r="N697" s="50">
        <v>1</v>
      </c>
      <c r="O697" s="28">
        <f t="shared" si="44"/>
        <v>1</v>
      </c>
      <c r="P697" s="43">
        <v>1</v>
      </c>
      <c r="Q697" s="1">
        <v>0</v>
      </c>
      <c r="R697" s="1">
        <v>0</v>
      </c>
      <c r="S697" s="1">
        <v>0</v>
      </c>
    </row>
    <row r="698" spans="1:19" customFormat="1" hidden="1" x14ac:dyDescent="0.2">
      <c r="A698" s="1">
        <v>95160</v>
      </c>
      <c r="B698" s="2"/>
      <c r="C698" s="2"/>
      <c r="D698" s="2" t="s">
        <v>114</v>
      </c>
      <c r="E698" s="2" t="s">
        <v>1395</v>
      </c>
      <c r="F698" s="15" t="s">
        <v>1396</v>
      </c>
      <c r="G698" s="45">
        <f t="shared" si="41"/>
        <v>0</v>
      </c>
      <c r="H698" s="29">
        <v>0</v>
      </c>
      <c r="I698" s="30">
        <v>0</v>
      </c>
      <c r="J698" s="27">
        <f t="shared" si="42"/>
        <v>0</v>
      </c>
      <c r="K698" s="28">
        <f t="shared" si="43"/>
        <v>0</v>
      </c>
      <c r="L698" s="50">
        <v>0</v>
      </c>
      <c r="M698" s="1">
        <v>0</v>
      </c>
      <c r="N698" s="50">
        <v>0</v>
      </c>
      <c r="O698" s="28">
        <f t="shared" si="44"/>
        <v>0</v>
      </c>
      <c r="P698" s="43">
        <v>0</v>
      </c>
      <c r="Q698" s="1">
        <v>0</v>
      </c>
      <c r="R698" s="1">
        <v>0</v>
      </c>
      <c r="S698" s="1">
        <v>0</v>
      </c>
    </row>
    <row r="699" spans="1:19" customFormat="1" hidden="1" x14ac:dyDescent="0.2">
      <c r="A699" s="1">
        <v>95180</v>
      </c>
      <c r="B699" s="2"/>
      <c r="C699" s="2"/>
      <c r="D699" s="2" t="s">
        <v>38</v>
      </c>
      <c r="E699" s="2" t="s">
        <v>1397</v>
      </c>
      <c r="F699" s="15" t="s">
        <v>1398</v>
      </c>
      <c r="G699" s="45">
        <f t="shared" si="41"/>
        <v>0</v>
      </c>
      <c r="H699" s="29">
        <v>0</v>
      </c>
      <c r="I699" s="30">
        <v>0</v>
      </c>
      <c r="J699" s="27">
        <f t="shared" si="42"/>
        <v>0</v>
      </c>
      <c r="K699" s="28">
        <f t="shared" si="43"/>
        <v>0</v>
      </c>
      <c r="L699" s="50">
        <v>0</v>
      </c>
      <c r="M699" s="1">
        <v>0</v>
      </c>
      <c r="N699" s="50">
        <v>0</v>
      </c>
      <c r="O699" s="28">
        <f t="shared" si="44"/>
        <v>0</v>
      </c>
      <c r="P699" s="43">
        <v>0</v>
      </c>
      <c r="Q699" s="1">
        <v>0</v>
      </c>
      <c r="R699" s="1">
        <v>0</v>
      </c>
      <c r="S699" s="1">
        <v>0</v>
      </c>
    </row>
    <row r="700" spans="1:19" customFormat="1" hidden="1" x14ac:dyDescent="0.2">
      <c r="A700" s="1">
        <v>95200</v>
      </c>
      <c r="B700" s="2"/>
      <c r="C700" s="2"/>
      <c r="D700" s="2" t="s">
        <v>38</v>
      </c>
      <c r="E700" s="2" t="s">
        <v>1399</v>
      </c>
      <c r="F700" s="15" t="s">
        <v>1400</v>
      </c>
      <c r="G700" s="45">
        <f t="shared" si="41"/>
        <v>0</v>
      </c>
      <c r="H700" s="29">
        <v>0</v>
      </c>
      <c r="I700" s="30">
        <v>0</v>
      </c>
      <c r="J700" s="27">
        <f t="shared" si="42"/>
        <v>0</v>
      </c>
      <c r="K700" s="28">
        <f t="shared" si="43"/>
        <v>0</v>
      </c>
      <c r="L700" s="50">
        <v>0</v>
      </c>
      <c r="M700" s="1">
        <v>0</v>
      </c>
      <c r="N700" s="50">
        <v>0</v>
      </c>
      <c r="O700" s="28">
        <f t="shared" si="44"/>
        <v>0</v>
      </c>
      <c r="P700" s="43">
        <v>0</v>
      </c>
      <c r="Q700" s="1">
        <v>0</v>
      </c>
      <c r="R700" s="1">
        <v>0</v>
      </c>
      <c r="S700" s="1">
        <v>0</v>
      </c>
    </row>
    <row r="701" spans="1:19" customFormat="1" hidden="1" x14ac:dyDescent="0.2">
      <c r="A701" s="1">
        <v>95240</v>
      </c>
      <c r="B701" s="2"/>
      <c r="C701" s="2"/>
      <c r="D701" s="93" t="s">
        <v>91</v>
      </c>
      <c r="E701" s="2" t="s">
        <v>1401</v>
      </c>
      <c r="F701" s="15" t="s">
        <v>1402</v>
      </c>
      <c r="G701" s="45">
        <f t="shared" si="41"/>
        <v>0</v>
      </c>
      <c r="H701" s="29">
        <v>0</v>
      </c>
      <c r="I701" s="30">
        <v>0</v>
      </c>
      <c r="J701" s="27">
        <f t="shared" si="42"/>
        <v>0</v>
      </c>
      <c r="K701" s="28">
        <f t="shared" si="43"/>
        <v>0</v>
      </c>
      <c r="L701" s="50">
        <v>0</v>
      </c>
      <c r="M701" s="1">
        <v>0</v>
      </c>
      <c r="N701" s="50">
        <v>0</v>
      </c>
      <c r="O701" s="28">
        <f t="shared" si="44"/>
        <v>0</v>
      </c>
      <c r="P701" s="43">
        <v>0</v>
      </c>
      <c r="Q701" s="1">
        <v>0</v>
      </c>
      <c r="R701" s="1">
        <v>0</v>
      </c>
      <c r="S701" s="1">
        <v>0</v>
      </c>
    </row>
    <row r="702" spans="1:19" customFormat="1" hidden="1" x14ac:dyDescent="0.2">
      <c r="A702" s="1">
        <v>95270</v>
      </c>
      <c r="B702" s="2"/>
      <c r="C702" s="2"/>
      <c r="D702" s="2" t="s">
        <v>38</v>
      </c>
      <c r="E702" s="2" t="s">
        <v>1403</v>
      </c>
      <c r="F702" s="15" t="s">
        <v>1404</v>
      </c>
      <c r="G702" s="45">
        <f t="shared" si="41"/>
        <v>0</v>
      </c>
      <c r="H702" s="29">
        <v>0</v>
      </c>
      <c r="I702" s="30">
        <v>0</v>
      </c>
      <c r="J702" s="27">
        <f t="shared" si="42"/>
        <v>0</v>
      </c>
      <c r="K702" s="28">
        <f t="shared" si="43"/>
        <v>0</v>
      </c>
      <c r="L702" s="50">
        <v>0</v>
      </c>
      <c r="M702" s="1">
        <v>0</v>
      </c>
      <c r="N702" s="50">
        <v>0</v>
      </c>
      <c r="O702" s="28">
        <f t="shared" si="44"/>
        <v>0</v>
      </c>
      <c r="P702" s="43">
        <v>0</v>
      </c>
      <c r="Q702" s="1">
        <v>0</v>
      </c>
      <c r="R702" s="1">
        <v>0</v>
      </c>
      <c r="S702" s="1">
        <v>0</v>
      </c>
    </row>
    <row r="703" spans="1:19" hidden="1" x14ac:dyDescent="0.2">
      <c r="A703" s="1">
        <v>95280</v>
      </c>
      <c r="B703" s="2"/>
      <c r="C703" s="2"/>
      <c r="D703" s="2" t="s">
        <v>38</v>
      </c>
      <c r="E703" s="2" t="s">
        <v>1405</v>
      </c>
      <c r="F703" s="15" t="s">
        <v>1406</v>
      </c>
      <c r="G703" s="45">
        <f t="shared" si="41"/>
        <v>0</v>
      </c>
      <c r="H703" s="29">
        <v>0</v>
      </c>
      <c r="I703" s="30">
        <v>0</v>
      </c>
      <c r="J703" s="27">
        <f t="shared" si="42"/>
        <v>0</v>
      </c>
      <c r="K703" s="28">
        <f t="shared" si="43"/>
        <v>0</v>
      </c>
      <c r="L703" s="50">
        <v>0</v>
      </c>
      <c r="M703" s="1">
        <v>0</v>
      </c>
      <c r="N703" s="50">
        <v>0</v>
      </c>
      <c r="O703" s="28">
        <f t="shared" si="44"/>
        <v>0</v>
      </c>
      <c r="P703" s="43">
        <v>0</v>
      </c>
      <c r="Q703" s="1">
        <v>0</v>
      </c>
      <c r="R703" s="1">
        <v>0</v>
      </c>
      <c r="S703" s="1">
        <v>0</v>
      </c>
    </row>
    <row r="704" spans="1:19" customFormat="1" hidden="1" x14ac:dyDescent="0.2">
      <c r="A704" s="1">
        <v>95310</v>
      </c>
      <c r="B704" s="2"/>
      <c r="C704" s="2"/>
      <c r="D704" s="2" t="s">
        <v>38</v>
      </c>
      <c r="E704" s="2" t="s">
        <v>1407</v>
      </c>
      <c r="F704" s="15" t="s">
        <v>1408</v>
      </c>
      <c r="G704" s="45">
        <f t="shared" si="41"/>
        <v>0</v>
      </c>
      <c r="H704" s="29">
        <v>0</v>
      </c>
      <c r="I704" s="30">
        <v>0</v>
      </c>
      <c r="J704" s="27">
        <f t="shared" si="42"/>
        <v>0</v>
      </c>
      <c r="K704" s="28">
        <f t="shared" si="43"/>
        <v>0</v>
      </c>
      <c r="L704" s="50">
        <v>0</v>
      </c>
      <c r="M704" s="1">
        <v>0</v>
      </c>
      <c r="N704" s="50">
        <v>0</v>
      </c>
      <c r="O704" s="28">
        <f t="shared" si="44"/>
        <v>0</v>
      </c>
      <c r="P704" s="43">
        <v>0</v>
      </c>
      <c r="Q704" s="1">
        <v>0</v>
      </c>
      <c r="R704" s="1">
        <v>0</v>
      </c>
      <c r="S704" s="1">
        <v>0</v>
      </c>
    </row>
    <row r="705" spans="1:19" hidden="1" x14ac:dyDescent="0.2">
      <c r="A705" s="1">
        <v>95360</v>
      </c>
      <c r="B705" s="2"/>
      <c r="C705" s="2"/>
      <c r="D705" s="93" t="s">
        <v>91</v>
      </c>
      <c r="E705" s="2" t="s">
        <v>1409</v>
      </c>
      <c r="F705" s="15" t="s">
        <v>1410</v>
      </c>
      <c r="G705" s="45">
        <f t="shared" si="41"/>
        <v>0</v>
      </c>
      <c r="H705" s="29">
        <v>0</v>
      </c>
      <c r="I705" s="30">
        <v>0</v>
      </c>
      <c r="J705" s="27">
        <f t="shared" si="42"/>
        <v>0</v>
      </c>
      <c r="K705" s="28">
        <f t="shared" si="43"/>
        <v>0</v>
      </c>
      <c r="L705" s="50">
        <v>0</v>
      </c>
      <c r="M705" s="1">
        <v>0</v>
      </c>
      <c r="N705" s="50">
        <v>0</v>
      </c>
      <c r="O705" s="28">
        <f t="shared" si="44"/>
        <v>0</v>
      </c>
      <c r="P705" s="43">
        <v>0</v>
      </c>
      <c r="Q705" s="1">
        <v>0</v>
      </c>
      <c r="R705" s="1">
        <v>0</v>
      </c>
      <c r="S705" s="1">
        <v>0</v>
      </c>
    </row>
    <row r="706" spans="1:19" hidden="1" x14ac:dyDescent="0.2">
      <c r="A706" s="1">
        <v>95370</v>
      </c>
      <c r="B706" s="2"/>
      <c r="C706" s="2"/>
      <c r="D706" s="2" t="s">
        <v>38</v>
      </c>
      <c r="E706" s="2" t="s">
        <v>1411</v>
      </c>
      <c r="F706" s="15" t="s">
        <v>1412</v>
      </c>
      <c r="G706" s="45">
        <f t="shared" ref="G706:G769" si="45">SUM(H706, J706)</f>
        <v>0</v>
      </c>
      <c r="H706" s="29">
        <v>0</v>
      </c>
      <c r="I706" s="30">
        <v>0</v>
      </c>
      <c r="J706" s="27">
        <f t="shared" ref="J706:J769" si="46">L706+N706</f>
        <v>0</v>
      </c>
      <c r="K706" s="28">
        <f t="shared" ref="K706:K769" si="47">MAX(P706:S706, M706)</f>
        <v>0</v>
      </c>
      <c r="L706" s="50">
        <v>0</v>
      </c>
      <c r="M706" s="1">
        <v>0</v>
      </c>
      <c r="N706" s="50">
        <v>0</v>
      </c>
      <c r="O706" s="28">
        <f t="shared" si="44"/>
        <v>0</v>
      </c>
      <c r="P706" s="43">
        <v>0</v>
      </c>
      <c r="Q706" s="1">
        <v>0</v>
      </c>
      <c r="R706" s="1">
        <v>0</v>
      </c>
      <c r="S706" s="1">
        <v>0</v>
      </c>
    </row>
    <row r="707" spans="1:19" customFormat="1" hidden="1" x14ac:dyDescent="0.2">
      <c r="A707" s="1">
        <v>95390</v>
      </c>
      <c r="B707" s="2"/>
      <c r="C707" s="2"/>
      <c r="D707" s="93" t="s">
        <v>91</v>
      </c>
      <c r="E707" s="2" t="s">
        <v>1413</v>
      </c>
      <c r="F707" s="15" t="s">
        <v>1414</v>
      </c>
      <c r="G707" s="45">
        <f t="shared" si="45"/>
        <v>0</v>
      </c>
      <c r="H707" s="29">
        <v>0</v>
      </c>
      <c r="I707" s="30">
        <v>0</v>
      </c>
      <c r="J707" s="27">
        <f t="shared" si="46"/>
        <v>0</v>
      </c>
      <c r="K707" s="28">
        <f t="shared" si="47"/>
        <v>0</v>
      </c>
      <c r="L707" s="50">
        <v>0</v>
      </c>
      <c r="M707" s="1">
        <v>0</v>
      </c>
      <c r="N707" s="50">
        <v>0</v>
      </c>
      <c r="O707" s="28">
        <f t="shared" si="44"/>
        <v>0</v>
      </c>
      <c r="P707" s="43">
        <v>0</v>
      </c>
      <c r="Q707" s="1">
        <v>0</v>
      </c>
      <c r="R707" s="1">
        <v>0</v>
      </c>
      <c r="S707" s="1">
        <v>0</v>
      </c>
    </row>
    <row r="708" spans="1:19" customFormat="1" hidden="1" x14ac:dyDescent="0.2">
      <c r="A708" s="1">
        <v>95400</v>
      </c>
      <c r="B708" s="2"/>
      <c r="C708" s="2"/>
      <c r="D708" s="93" t="s">
        <v>76</v>
      </c>
      <c r="E708" s="2" t="s">
        <v>1415</v>
      </c>
      <c r="F708" s="15" t="s">
        <v>1416</v>
      </c>
      <c r="G708" s="45">
        <f t="shared" si="45"/>
        <v>0</v>
      </c>
      <c r="H708" s="29">
        <v>0</v>
      </c>
      <c r="I708" s="30">
        <v>0</v>
      </c>
      <c r="J708" s="27">
        <f t="shared" si="46"/>
        <v>0</v>
      </c>
      <c r="K708" s="28">
        <f t="shared" si="47"/>
        <v>0</v>
      </c>
      <c r="L708" s="50">
        <v>0</v>
      </c>
      <c r="M708" s="1">
        <v>0</v>
      </c>
      <c r="N708" s="50">
        <v>0</v>
      </c>
      <c r="O708" s="28">
        <f t="shared" si="44"/>
        <v>0</v>
      </c>
      <c r="P708" s="43">
        <v>0</v>
      </c>
      <c r="Q708" s="1">
        <v>0</v>
      </c>
      <c r="R708" s="1">
        <v>0</v>
      </c>
      <c r="S708" s="1">
        <v>0</v>
      </c>
    </row>
    <row r="709" spans="1:19" x14ac:dyDescent="0.2">
      <c r="A709" s="1">
        <v>95440</v>
      </c>
      <c r="B709" s="2"/>
      <c r="C709" s="2"/>
      <c r="D709" s="93" t="s">
        <v>96</v>
      </c>
      <c r="E709" s="2" t="s">
        <v>1417</v>
      </c>
      <c r="F709" s="15" t="s">
        <v>1418</v>
      </c>
      <c r="G709" s="45">
        <f t="shared" si="45"/>
        <v>1</v>
      </c>
      <c r="H709" s="29">
        <v>0</v>
      </c>
      <c r="I709" s="30">
        <v>0</v>
      </c>
      <c r="J709" s="27">
        <f t="shared" si="46"/>
        <v>1</v>
      </c>
      <c r="K709" s="28">
        <f t="shared" si="47"/>
        <v>1</v>
      </c>
      <c r="L709" s="50">
        <v>0</v>
      </c>
      <c r="M709" s="1">
        <v>0</v>
      </c>
      <c r="N709" s="50">
        <v>1</v>
      </c>
      <c r="O709" s="28">
        <f t="shared" si="44"/>
        <v>1</v>
      </c>
      <c r="P709" s="43">
        <v>0</v>
      </c>
      <c r="Q709" s="1">
        <v>0</v>
      </c>
      <c r="R709" s="1">
        <v>1</v>
      </c>
      <c r="S709" s="1">
        <v>0</v>
      </c>
    </row>
    <row r="710" spans="1:19" customFormat="1" hidden="1" x14ac:dyDescent="0.2">
      <c r="A710" s="1">
        <v>95460</v>
      </c>
      <c r="B710" s="2"/>
      <c r="C710" s="2"/>
      <c r="D710" s="93" t="s">
        <v>91</v>
      </c>
      <c r="E710" s="2" t="s">
        <v>1419</v>
      </c>
      <c r="F710" s="15" t="s">
        <v>1420</v>
      </c>
      <c r="G710" s="45">
        <f t="shared" si="45"/>
        <v>0</v>
      </c>
      <c r="H710" s="29">
        <v>0</v>
      </c>
      <c r="I710" s="30">
        <v>0</v>
      </c>
      <c r="J710" s="27">
        <f t="shared" si="46"/>
        <v>0</v>
      </c>
      <c r="K710" s="28">
        <f t="shared" si="47"/>
        <v>0</v>
      </c>
      <c r="L710" s="50">
        <v>0</v>
      </c>
      <c r="M710" s="1">
        <v>0</v>
      </c>
      <c r="N710" s="50">
        <v>0</v>
      </c>
      <c r="O710" s="28">
        <f t="shared" si="44"/>
        <v>0</v>
      </c>
      <c r="P710" s="43">
        <v>0</v>
      </c>
      <c r="Q710" s="1">
        <v>0</v>
      </c>
      <c r="R710" s="1">
        <v>0</v>
      </c>
      <c r="S710" s="1">
        <v>0</v>
      </c>
    </row>
    <row r="711" spans="1:19" customFormat="1" x14ac:dyDescent="0.2">
      <c r="A711" s="1">
        <v>95480</v>
      </c>
      <c r="B711" s="2"/>
      <c r="C711" s="2"/>
      <c r="D711" s="2" t="s">
        <v>0</v>
      </c>
      <c r="E711" s="2" t="s">
        <v>1421</v>
      </c>
      <c r="F711" s="15" t="s">
        <v>1422</v>
      </c>
      <c r="G711" s="45">
        <f t="shared" si="45"/>
        <v>1</v>
      </c>
      <c r="H711" s="29">
        <v>0</v>
      </c>
      <c r="I711" s="30">
        <v>0</v>
      </c>
      <c r="J711" s="27">
        <f t="shared" si="46"/>
        <v>1</v>
      </c>
      <c r="K711" s="28">
        <f t="shared" si="47"/>
        <v>1</v>
      </c>
      <c r="L711" s="50">
        <v>0</v>
      </c>
      <c r="M711" s="1">
        <v>0</v>
      </c>
      <c r="N711" s="50">
        <v>1</v>
      </c>
      <c r="O711" s="28">
        <f t="shared" si="44"/>
        <v>1</v>
      </c>
      <c r="P711" s="43">
        <v>0</v>
      </c>
      <c r="Q711" s="1">
        <v>0</v>
      </c>
      <c r="R711" s="1">
        <v>1</v>
      </c>
      <c r="S711" s="1">
        <v>0</v>
      </c>
    </row>
    <row r="712" spans="1:19" customFormat="1" x14ac:dyDescent="0.2">
      <c r="A712" s="1">
        <v>95490</v>
      </c>
      <c r="B712" s="2"/>
      <c r="C712" s="2"/>
      <c r="D712" s="2" t="s">
        <v>38</v>
      </c>
      <c r="E712" s="2" t="s">
        <v>1423</v>
      </c>
      <c r="F712" s="15" t="s">
        <v>1424</v>
      </c>
      <c r="G712" s="45">
        <f t="shared" si="45"/>
        <v>11</v>
      </c>
      <c r="H712" s="29">
        <v>8</v>
      </c>
      <c r="I712" s="30">
        <v>1</v>
      </c>
      <c r="J712" s="27">
        <f t="shared" si="46"/>
        <v>3</v>
      </c>
      <c r="K712" s="28">
        <f t="shared" si="47"/>
        <v>1</v>
      </c>
      <c r="L712" s="50">
        <v>0</v>
      </c>
      <c r="M712" s="1">
        <v>0</v>
      </c>
      <c r="N712" s="50">
        <v>3</v>
      </c>
      <c r="O712" s="28">
        <f t="shared" si="44"/>
        <v>1</v>
      </c>
      <c r="P712" s="43">
        <v>1</v>
      </c>
      <c r="Q712" s="1">
        <v>0</v>
      </c>
      <c r="R712" s="1">
        <v>1</v>
      </c>
      <c r="S712" s="1">
        <v>0</v>
      </c>
    </row>
    <row r="713" spans="1:19" x14ac:dyDescent="0.2">
      <c r="A713" s="1">
        <v>95500</v>
      </c>
      <c r="B713" s="2"/>
      <c r="C713" s="2"/>
      <c r="D713" s="2" t="s">
        <v>38</v>
      </c>
      <c r="E713" s="2" t="s">
        <v>1425</v>
      </c>
      <c r="F713" s="15" t="s">
        <v>1426</v>
      </c>
      <c r="G713" s="45">
        <f t="shared" si="45"/>
        <v>15</v>
      </c>
      <c r="H713" s="29">
        <v>9</v>
      </c>
      <c r="I713" s="30">
        <v>2</v>
      </c>
      <c r="J713" s="27">
        <f t="shared" si="46"/>
        <v>6</v>
      </c>
      <c r="K713" s="28">
        <f t="shared" si="47"/>
        <v>3</v>
      </c>
      <c r="L713" s="50">
        <v>0</v>
      </c>
      <c r="M713" s="1">
        <v>0</v>
      </c>
      <c r="N713" s="50">
        <v>6</v>
      </c>
      <c r="O713" s="28">
        <f t="shared" si="44"/>
        <v>3</v>
      </c>
      <c r="P713" s="43">
        <v>1</v>
      </c>
      <c r="Q713" s="1">
        <v>0</v>
      </c>
      <c r="R713" s="1">
        <v>3</v>
      </c>
      <c r="S713" s="1">
        <v>2</v>
      </c>
    </row>
    <row r="714" spans="1:19" customFormat="1" x14ac:dyDescent="0.2">
      <c r="A714" s="1">
        <v>95520</v>
      </c>
      <c r="B714" s="2"/>
      <c r="C714" s="2"/>
      <c r="D714" s="2" t="s">
        <v>38</v>
      </c>
      <c r="E714" s="2" t="s">
        <v>1427</v>
      </c>
      <c r="F714" s="15" t="s">
        <v>1428</v>
      </c>
      <c r="G714" s="45">
        <f t="shared" si="45"/>
        <v>12</v>
      </c>
      <c r="H714" s="29">
        <v>8</v>
      </c>
      <c r="I714" s="30">
        <v>1</v>
      </c>
      <c r="J714" s="27">
        <f t="shared" si="46"/>
        <v>4</v>
      </c>
      <c r="K714" s="28">
        <f t="shared" si="47"/>
        <v>6</v>
      </c>
      <c r="L714" s="50">
        <v>0</v>
      </c>
      <c r="M714" s="1">
        <v>0</v>
      </c>
      <c r="N714" s="50">
        <v>4</v>
      </c>
      <c r="O714" s="28">
        <f t="shared" si="44"/>
        <v>6</v>
      </c>
      <c r="P714" s="43">
        <v>1</v>
      </c>
      <c r="Q714" s="1">
        <v>0</v>
      </c>
      <c r="R714" s="1">
        <v>6</v>
      </c>
      <c r="S714" s="1">
        <v>3</v>
      </c>
    </row>
    <row r="715" spans="1:19" customFormat="1" hidden="1" x14ac:dyDescent="0.2">
      <c r="A715" s="1">
        <v>95540</v>
      </c>
      <c r="B715" s="2"/>
      <c r="C715" s="2"/>
      <c r="D715" s="93" t="s">
        <v>76</v>
      </c>
      <c r="E715" s="2" t="s">
        <v>1429</v>
      </c>
      <c r="F715" s="15" t="s">
        <v>1430</v>
      </c>
      <c r="G715" s="45">
        <f t="shared" si="45"/>
        <v>0</v>
      </c>
      <c r="H715" s="29">
        <v>0</v>
      </c>
      <c r="I715" s="30">
        <v>0</v>
      </c>
      <c r="J715" s="27">
        <f t="shared" si="46"/>
        <v>0</v>
      </c>
      <c r="K715" s="28">
        <f t="shared" si="47"/>
        <v>0</v>
      </c>
      <c r="L715" s="50">
        <v>0</v>
      </c>
      <c r="M715" s="1">
        <v>0</v>
      </c>
      <c r="N715" s="50">
        <v>0</v>
      </c>
      <c r="O715" s="28">
        <f t="shared" si="44"/>
        <v>0</v>
      </c>
      <c r="P715" s="43">
        <v>0</v>
      </c>
      <c r="Q715" s="1">
        <v>0</v>
      </c>
      <c r="R715" s="1">
        <v>0</v>
      </c>
      <c r="S715" s="1">
        <v>0</v>
      </c>
    </row>
    <row r="716" spans="1:19" customFormat="1" x14ac:dyDescent="0.2">
      <c r="A716" s="1">
        <v>95560</v>
      </c>
      <c r="B716" s="2"/>
      <c r="C716" s="2"/>
      <c r="D716" s="2" t="s">
        <v>38</v>
      </c>
      <c r="E716" s="2" t="s">
        <v>1431</v>
      </c>
      <c r="F716" s="15" t="s">
        <v>1432</v>
      </c>
      <c r="G716" s="45">
        <f t="shared" si="45"/>
        <v>2</v>
      </c>
      <c r="H716" s="29">
        <v>1</v>
      </c>
      <c r="I716" s="30">
        <v>1</v>
      </c>
      <c r="J716" s="27">
        <f t="shared" si="46"/>
        <v>1</v>
      </c>
      <c r="K716" s="28">
        <f t="shared" si="47"/>
        <v>1</v>
      </c>
      <c r="L716" s="50">
        <v>0</v>
      </c>
      <c r="M716" s="1">
        <v>0</v>
      </c>
      <c r="N716" s="50">
        <v>1</v>
      </c>
      <c r="O716" s="28">
        <f t="shared" si="44"/>
        <v>1</v>
      </c>
      <c r="P716" s="43">
        <v>0</v>
      </c>
      <c r="Q716" s="1">
        <v>1</v>
      </c>
      <c r="R716" s="1">
        <v>0</v>
      </c>
      <c r="S716" s="1">
        <v>0</v>
      </c>
    </row>
    <row r="717" spans="1:19" x14ac:dyDescent="0.2">
      <c r="A717" s="1">
        <v>95570</v>
      </c>
      <c r="B717" s="2"/>
      <c r="C717" s="2"/>
      <c r="D717" s="2" t="s">
        <v>38</v>
      </c>
      <c r="E717" s="2" t="s">
        <v>1433</v>
      </c>
      <c r="F717" s="15" t="s">
        <v>1434</v>
      </c>
      <c r="G717" s="45">
        <f t="shared" si="45"/>
        <v>20</v>
      </c>
      <c r="H717" s="29">
        <v>16</v>
      </c>
      <c r="I717" s="30">
        <v>3</v>
      </c>
      <c r="J717" s="27">
        <f t="shared" si="46"/>
        <v>4</v>
      </c>
      <c r="K717" s="28">
        <f t="shared" si="47"/>
        <v>3</v>
      </c>
      <c r="L717" s="50">
        <v>1</v>
      </c>
      <c r="M717" s="1">
        <v>2</v>
      </c>
      <c r="N717" s="50">
        <v>3</v>
      </c>
      <c r="O717" s="28">
        <f t="shared" si="44"/>
        <v>3</v>
      </c>
      <c r="P717" s="43">
        <v>3</v>
      </c>
      <c r="Q717" s="1">
        <v>0</v>
      </c>
      <c r="R717" s="1">
        <v>1</v>
      </c>
      <c r="S717" s="1">
        <v>0</v>
      </c>
    </row>
    <row r="718" spans="1:19" x14ac:dyDescent="0.2">
      <c r="A718" s="1">
        <v>95590</v>
      </c>
      <c r="B718" s="2"/>
      <c r="C718" s="2"/>
      <c r="D718" s="2" t="s">
        <v>38</v>
      </c>
      <c r="E718" s="2" t="s">
        <v>1435</v>
      </c>
      <c r="F718" s="15" t="s">
        <v>1436</v>
      </c>
      <c r="G718" s="45">
        <f t="shared" si="45"/>
        <v>8</v>
      </c>
      <c r="H718" s="29">
        <v>6</v>
      </c>
      <c r="I718" s="30">
        <v>1</v>
      </c>
      <c r="J718" s="27">
        <f t="shared" si="46"/>
        <v>2</v>
      </c>
      <c r="K718" s="28">
        <f t="shared" si="47"/>
        <v>1</v>
      </c>
      <c r="L718" s="50">
        <v>0</v>
      </c>
      <c r="M718" s="1">
        <v>0</v>
      </c>
      <c r="N718" s="50">
        <v>2</v>
      </c>
      <c r="O718" s="28">
        <f t="shared" si="44"/>
        <v>1</v>
      </c>
      <c r="P718" s="43">
        <v>1</v>
      </c>
      <c r="Q718" s="1">
        <v>0</v>
      </c>
      <c r="R718" s="1">
        <v>0</v>
      </c>
      <c r="S718" s="1">
        <v>1</v>
      </c>
    </row>
    <row r="719" spans="1:19" customFormat="1" hidden="1" x14ac:dyDescent="0.2">
      <c r="A719" s="1">
        <v>95600</v>
      </c>
      <c r="B719" s="2"/>
      <c r="C719" s="2"/>
      <c r="D719" s="93" t="s">
        <v>76</v>
      </c>
      <c r="E719" s="2" t="s">
        <v>1437</v>
      </c>
      <c r="F719" s="15" t="s">
        <v>1438</v>
      </c>
      <c r="G719" s="45">
        <f t="shared" si="45"/>
        <v>0</v>
      </c>
      <c r="H719" s="29">
        <v>0</v>
      </c>
      <c r="I719" s="30">
        <v>0</v>
      </c>
      <c r="J719" s="27">
        <f t="shared" si="46"/>
        <v>0</v>
      </c>
      <c r="K719" s="28">
        <f t="shared" si="47"/>
        <v>0</v>
      </c>
      <c r="L719" s="50">
        <v>0</v>
      </c>
      <c r="M719" s="1">
        <v>0</v>
      </c>
      <c r="N719" s="50">
        <v>0</v>
      </c>
      <c r="O719" s="28">
        <f t="shared" si="44"/>
        <v>0</v>
      </c>
      <c r="P719" s="43">
        <v>0</v>
      </c>
      <c r="Q719" s="1">
        <v>0</v>
      </c>
      <c r="R719" s="1">
        <v>0</v>
      </c>
      <c r="S719" s="1">
        <v>0</v>
      </c>
    </row>
    <row r="720" spans="1:19" customFormat="1" hidden="1" x14ac:dyDescent="0.2">
      <c r="A720" s="1">
        <v>95610</v>
      </c>
      <c r="B720" s="2"/>
      <c r="C720" s="2"/>
      <c r="D720" s="2" t="s">
        <v>0</v>
      </c>
      <c r="E720" s="2" t="s">
        <v>1439</v>
      </c>
      <c r="F720" s="15" t="s">
        <v>1440</v>
      </c>
      <c r="G720" s="45">
        <f t="shared" si="45"/>
        <v>0</v>
      </c>
      <c r="H720" s="29">
        <v>0</v>
      </c>
      <c r="I720" s="30">
        <v>0</v>
      </c>
      <c r="J720" s="27">
        <f t="shared" si="46"/>
        <v>0</v>
      </c>
      <c r="K720" s="28">
        <f t="shared" si="47"/>
        <v>0</v>
      </c>
      <c r="L720" s="50">
        <v>0</v>
      </c>
      <c r="M720" s="1">
        <v>0</v>
      </c>
      <c r="N720" s="50">
        <v>0</v>
      </c>
      <c r="O720" s="28">
        <f t="shared" si="44"/>
        <v>0</v>
      </c>
      <c r="P720" s="43">
        <v>0</v>
      </c>
      <c r="Q720" s="1">
        <v>0</v>
      </c>
      <c r="R720" s="1">
        <v>0</v>
      </c>
      <c r="S720" s="1">
        <v>0</v>
      </c>
    </row>
    <row r="721" spans="1:19" customFormat="1" x14ac:dyDescent="0.2">
      <c r="A721" s="1">
        <v>95620</v>
      </c>
      <c r="B721" s="2"/>
      <c r="C721" s="2"/>
      <c r="D721" s="2" t="s">
        <v>38</v>
      </c>
      <c r="E721" s="2" t="s">
        <v>1441</v>
      </c>
      <c r="F721" s="15" t="s">
        <v>1442</v>
      </c>
      <c r="G721" s="45">
        <f t="shared" si="45"/>
        <v>1</v>
      </c>
      <c r="H721" s="29">
        <v>1</v>
      </c>
      <c r="I721" s="30">
        <v>1</v>
      </c>
      <c r="J721" s="27">
        <f t="shared" si="46"/>
        <v>0</v>
      </c>
      <c r="K721" s="28">
        <f t="shared" si="47"/>
        <v>0</v>
      </c>
      <c r="L721" s="50">
        <v>0</v>
      </c>
      <c r="M721" s="1">
        <v>0</v>
      </c>
      <c r="N721" s="50">
        <v>0</v>
      </c>
      <c r="O721" s="28">
        <f t="shared" si="44"/>
        <v>0</v>
      </c>
      <c r="P721" s="43">
        <v>0</v>
      </c>
      <c r="Q721" s="1">
        <v>0</v>
      </c>
      <c r="R721" s="1">
        <v>0</v>
      </c>
      <c r="S721" s="1">
        <v>0</v>
      </c>
    </row>
    <row r="722" spans="1:19" customFormat="1" x14ac:dyDescent="0.2">
      <c r="A722" s="1">
        <v>95650</v>
      </c>
      <c r="B722" s="2"/>
      <c r="C722" s="2"/>
      <c r="D722" s="2" t="s">
        <v>38</v>
      </c>
      <c r="E722" s="2" t="s">
        <v>1443</v>
      </c>
      <c r="F722" s="15" t="s">
        <v>1444</v>
      </c>
      <c r="G722" s="45">
        <f t="shared" si="45"/>
        <v>9</v>
      </c>
      <c r="H722" s="29">
        <v>3</v>
      </c>
      <c r="I722" s="30">
        <v>1</v>
      </c>
      <c r="J722" s="27">
        <f t="shared" si="46"/>
        <v>6</v>
      </c>
      <c r="K722" s="28">
        <f t="shared" si="47"/>
        <v>4</v>
      </c>
      <c r="L722" s="50">
        <v>2</v>
      </c>
      <c r="M722" s="1">
        <v>4</v>
      </c>
      <c r="N722" s="50">
        <v>4</v>
      </c>
      <c r="O722" s="28">
        <f t="shared" si="44"/>
        <v>2</v>
      </c>
      <c r="P722" s="43">
        <v>1</v>
      </c>
      <c r="Q722" s="1">
        <v>0</v>
      </c>
      <c r="R722" s="1">
        <v>2</v>
      </c>
      <c r="S722" s="1">
        <v>0</v>
      </c>
    </row>
    <row r="723" spans="1:19" customFormat="1" x14ac:dyDescent="0.2">
      <c r="A723" s="1">
        <v>95660</v>
      </c>
      <c r="B723" s="2"/>
      <c r="C723" s="2"/>
      <c r="D723" s="2" t="s">
        <v>38</v>
      </c>
      <c r="E723" s="2" t="s">
        <v>1445</v>
      </c>
      <c r="F723" s="15" t="s">
        <v>1446</v>
      </c>
      <c r="G723" s="45">
        <f t="shared" si="45"/>
        <v>10</v>
      </c>
      <c r="H723" s="29">
        <v>5</v>
      </c>
      <c r="I723" s="30">
        <v>1</v>
      </c>
      <c r="J723" s="27">
        <f t="shared" si="46"/>
        <v>5</v>
      </c>
      <c r="K723" s="28">
        <f t="shared" si="47"/>
        <v>4</v>
      </c>
      <c r="L723" s="50">
        <v>1</v>
      </c>
      <c r="M723" s="1">
        <v>1</v>
      </c>
      <c r="N723" s="50">
        <v>4</v>
      </c>
      <c r="O723" s="28">
        <f t="shared" si="44"/>
        <v>4</v>
      </c>
      <c r="P723" s="43">
        <v>4</v>
      </c>
      <c r="Q723" s="1">
        <v>1</v>
      </c>
      <c r="R723" s="1">
        <v>1</v>
      </c>
      <c r="S723" s="1">
        <v>0</v>
      </c>
    </row>
    <row r="724" spans="1:19" customFormat="1" hidden="1" x14ac:dyDescent="0.2">
      <c r="A724" s="1">
        <v>95690</v>
      </c>
      <c r="B724" s="2"/>
      <c r="C724" s="2"/>
      <c r="D724" s="2" t="s">
        <v>38</v>
      </c>
      <c r="E724" s="2" t="s">
        <v>1447</v>
      </c>
      <c r="F724" s="15" t="s">
        <v>1448</v>
      </c>
      <c r="G724" s="45">
        <f t="shared" si="45"/>
        <v>0</v>
      </c>
      <c r="H724" s="29">
        <v>0</v>
      </c>
      <c r="I724" s="30">
        <v>0</v>
      </c>
      <c r="J724" s="27">
        <f t="shared" si="46"/>
        <v>0</v>
      </c>
      <c r="K724" s="28">
        <f t="shared" si="47"/>
        <v>0</v>
      </c>
      <c r="L724" s="50">
        <v>0</v>
      </c>
      <c r="M724" s="1">
        <v>0</v>
      </c>
      <c r="N724" s="50">
        <v>0</v>
      </c>
      <c r="O724" s="28">
        <f t="shared" si="44"/>
        <v>0</v>
      </c>
      <c r="P724" s="43">
        <v>0</v>
      </c>
      <c r="Q724" s="1">
        <v>0</v>
      </c>
      <c r="R724" s="1">
        <v>0</v>
      </c>
      <c r="S724" s="1">
        <v>0</v>
      </c>
    </row>
    <row r="725" spans="1:19" customFormat="1" x14ac:dyDescent="0.2">
      <c r="A725" s="1">
        <v>95710</v>
      </c>
      <c r="B725" s="2"/>
      <c r="C725" s="2"/>
      <c r="D725" s="2" t="s">
        <v>38</v>
      </c>
      <c r="E725" s="2" t="s">
        <v>1449</v>
      </c>
      <c r="F725" s="15" t="s">
        <v>1450</v>
      </c>
      <c r="G725" s="45">
        <f t="shared" si="45"/>
        <v>14</v>
      </c>
      <c r="H725" s="29">
        <v>6</v>
      </c>
      <c r="I725" s="30">
        <v>1</v>
      </c>
      <c r="J725" s="27">
        <f t="shared" si="46"/>
        <v>8</v>
      </c>
      <c r="K725" s="28">
        <f t="shared" si="47"/>
        <v>7</v>
      </c>
      <c r="L725" s="50">
        <v>3</v>
      </c>
      <c r="M725" s="1">
        <v>7</v>
      </c>
      <c r="N725" s="50">
        <v>5</v>
      </c>
      <c r="O725" s="28">
        <f t="shared" si="44"/>
        <v>3</v>
      </c>
      <c r="P725" s="43">
        <v>3</v>
      </c>
      <c r="Q725" s="1">
        <v>1</v>
      </c>
      <c r="R725" s="1">
        <v>2</v>
      </c>
      <c r="S725" s="1">
        <v>0</v>
      </c>
    </row>
    <row r="726" spans="1:19" customFormat="1" x14ac:dyDescent="0.2">
      <c r="A726" s="1">
        <v>95730</v>
      </c>
      <c r="B726" s="2"/>
      <c r="C726" s="2"/>
      <c r="D726" s="2" t="s">
        <v>0</v>
      </c>
      <c r="E726" s="2" t="s">
        <v>1451</v>
      </c>
      <c r="F726" s="15" t="s">
        <v>1452</v>
      </c>
      <c r="G726" s="45">
        <f t="shared" si="45"/>
        <v>6</v>
      </c>
      <c r="H726" s="29">
        <v>3</v>
      </c>
      <c r="I726" s="30">
        <v>1</v>
      </c>
      <c r="J726" s="27">
        <f t="shared" si="46"/>
        <v>3</v>
      </c>
      <c r="K726" s="28">
        <f t="shared" si="47"/>
        <v>2</v>
      </c>
      <c r="L726" s="50">
        <v>0</v>
      </c>
      <c r="M726" s="1">
        <v>0</v>
      </c>
      <c r="N726" s="50">
        <v>3</v>
      </c>
      <c r="O726" s="28">
        <f t="shared" si="44"/>
        <v>2</v>
      </c>
      <c r="P726" s="43">
        <v>1</v>
      </c>
      <c r="Q726" s="1">
        <v>1</v>
      </c>
      <c r="R726" s="1">
        <v>2</v>
      </c>
      <c r="S726" s="1">
        <v>0</v>
      </c>
    </row>
    <row r="727" spans="1:19" customFormat="1" x14ac:dyDescent="0.2">
      <c r="A727" s="1">
        <v>95750</v>
      </c>
      <c r="B727" s="2"/>
      <c r="C727" s="2"/>
      <c r="D727" s="2" t="s">
        <v>38</v>
      </c>
      <c r="E727" s="2" t="s">
        <v>1453</v>
      </c>
      <c r="F727" s="15" t="s">
        <v>1454</v>
      </c>
      <c r="G727" s="45">
        <f t="shared" si="45"/>
        <v>5</v>
      </c>
      <c r="H727" s="29">
        <v>3</v>
      </c>
      <c r="I727" s="30">
        <v>1</v>
      </c>
      <c r="J727" s="27">
        <f t="shared" si="46"/>
        <v>2</v>
      </c>
      <c r="K727" s="28">
        <f t="shared" si="47"/>
        <v>2</v>
      </c>
      <c r="L727" s="50">
        <v>0</v>
      </c>
      <c r="M727" s="1">
        <v>0</v>
      </c>
      <c r="N727" s="50">
        <v>2</v>
      </c>
      <c r="O727" s="28">
        <f t="shared" si="44"/>
        <v>2</v>
      </c>
      <c r="P727" s="43">
        <v>2</v>
      </c>
      <c r="Q727" s="1">
        <v>0</v>
      </c>
      <c r="R727" s="1">
        <v>1</v>
      </c>
      <c r="S727" s="1">
        <v>0</v>
      </c>
    </row>
    <row r="728" spans="1:19" customFormat="1" x14ac:dyDescent="0.2">
      <c r="A728" s="1">
        <v>95860</v>
      </c>
      <c r="B728" s="2"/>
      <c r="C728" s="2"/>
      <c r="D728" s="2" t="s">
        <v>38</v>
      </c>
      <c r="E728" s="2" t="s">
        <v>1455</v>
      </c>
      <c r="F728" s="15" t="s">
        <v>2104</v>
      </c>
      <c r="G728" s="45">
        <f t="shared" si="45"/>
        <v>12</v>
      </c>
      <c r="H728" s="29">
        <v>5</v>
      </c>
      <c r="I728" s="30">
        <v>2</v>
      </c>
      <c r="J728" s="27">
        <f t="shared" si="46"/>
        <v>7</v>
      </c>
      <c r="K728" s="28">
        <f t="shared" si="47"/>
        <v>3</v>
      </c>
      <c r="L728" s="50">
        <v>2</v>
      </c>
      <c r="M728" s="1">
        <v>3</v>
      </c>
      <c r="N728" s="50">
        <v>5</v>
      </c>
      <c r="O728" s="28">
        <f t="shared" si="44"/>
        <v>3</v>
      </c>
      <c r="P728" s="43">
        <v>2</v>
      </c>
      <c r="Q728" s="1">
        <v>1</v>
      </c>
      <c r="R728" s="1">
        <v>3</v>
      </c>
      <c r="S728" s="1">
        <v>0</v>
      </c>
    </row>
    <row r="729" spans="1:19" customFormat="1" hidden="1" x14ac:dyDescent="0.2">
      <c r="A729" s="1">
        <v>95880</v>
      </c>
      <c r="B729" s="2"/>
      <c r="C729" s="2"/>
      <c r="D729" s="93" t="s">
        <v>76</v>
      </c>
      <c r="E729" s="2" t="s">
        <v>1456</v>
      </c>
      <c r="F729" s="15" t="s">
        <v>1457</v>
      </c>
      <c r="G729" s="45">
        <f t="shared" si="45"/>
        <v>0</v>
      </c>
      <c r="H729" s="29">
        <v>0</v>
      </c>
      <c r="I729" s="30">
        <v>0</v>
      </c>
      <c r="J729" s="27">
        <f t="shared" si="46"/>
        <v>0</v>
      </c>
      <c r="K729" s="28">
        <f t="shared" si="47"/>
        <v>0</v>
      </c>
      <c r="L729" s="50">
        <v>0</v>
      </c>
      <c r="M729" s="1">
        <v>0</v>
      </c>
      <c r="N729" s="50">
        <v>0</v>
      </c>
      <c r="O729" s="28">
        <f t="shared" si="44"/>
        <v>0</v>
      </c>
      <c r="P729" s="43">
        <v>0</v>
      </c>
      <c r="Q729" s="1">
        <v>0</v>
      </c>
      <c r="R729" s="1">
        <v>0</v>
      </c>
      <c r="S729" s="1">
        <v>0</v>
      </c>
    </row>
    <row r="730" spans="1:19" customFormat="1" hidden="1" x14ac:dyDescent="0.2">
      <c r="A730" s="1">
        <v>95910</v>
      </c>
      <c r="B730" s="2"/>
      <c r="C730" s="2"/>
      <c r="D730" s="2" t="s">
        <v>1</v>
      </c>
      <c r="E730" s="2" t="s">
        <v>1458</v>
      </c>
      <c r="F730" s="15" t="s">
        <v>1459</v>
      </c>
      <c r="G730" s="45">
        <f t="shared" si="45"/>
        <v>0</v>
      </c>
      <c r="H730" s="29">
        <v>0</v>
      </c>
      <c r="I730" s="30">
        <v>0</v>
      </c>
      <c r="J730" s="27">
        <f t="shared" si="46"/>
        <v>0</v>
      </c>
      <c r="K730" s="28">
        <f t="shared" si="47"/>
        <v>0</v>
      </c>
      <c r="L730" s="50">
        <v>0</v>
      </c>
      <c r="M730" s="1">
        <v>0</v>
      </c>
      <c r="N730" s="50">
        <v>0</v>
      </c>
      <c r="O730" s="28">
        <f t="shared" si="44"/>
        <v>0</v>
      </c>
      <c r="P730" s="43">
        <v>0</v>
      </c>
      <c r="Q730" s="1">
        <v>0</v>
      </c>
      <c r="R730" s="1">
        <v>0</v>
      </c>
      <c r="S730" s="1">
        <v>0</v>
      </c>
    </row>
    <row r="731" spans="1:19" customFormat="1" x14ac:dyDescent="0.2">
      <c r="A731" s="1">
        <v>95960</v>
      </c>
      <c r="B731" s="2"/>
      <c r="C731" s="2"/>
      <c r="D731" s="2" t="s">
        <v>38</v>
      </c>
      <c r="E731" s="2" t="s">
        <v>1460</v>
      </c>
      <c r="F731" s="15" t="s">
        <v>1461</v>
      </c>
      <c r="G731" s="45">
        <f t="shared" si="45"/>
        <v>13</v>
      </c>
      <c r="H731" s="29">
        <v>8</v>
      </c>
      <c r="I731" s="30">
        <v>1</v>
      </c>
      <c r="J731" s="27">
        <f t="shared" si="46"/>
        <v>5</v>
      </c>
      <c r="K731" s="28">
        <f t="shared" si="47"/>
        <v>5</v>
      </c>
      <c r="L731" s="50">
        <v>0</v>
      </c>
      <c r="M731" s="1">
        <v>0</v>
      </c>
      <c r="N731" s="50">
        <v>5</v>
      </c>
      <c r="O731" s="28">
        <f t="shared" si="44"/>
        <v>5</v>
      </c>
      <c r="P731" s="43">
        <v>3</v>
      </c>
      <c r="Q731" s="1">
        <v>2</v>
      </c>
      <c r="R731" s="1">
        <v>5</v>
      </c>
      <c r="S731" s="1">
        <v>0</v>
      </c>
    </row>
    <row r="732" spans="1:19" customFormat="1" hidden="1" x14ac:dyDescent="0.2">
      <c r="A732" s="1">
        <v>95980</v>
      </c>
      <c r="B732" s="2"/>
      <c r="C732" s="2"/>
      <c r="D732" s="93" t="s">
        <v>208</v>
      </c>
      <c r="E732" s="2" t="s">
        <v>1462</v>
      </c>
      <c r="F732" s="15" t="s">
        <v>1463</v>
      </c>
      <c r="G732" s="45">
        <f t="shared" si="45"/>
        <v>0</v>
      </c>
      <c r="H732" s="29">
        <v>0</v>
      </c>
      <c r="I732" s="30">
        <v>0</v>
      </c>
      <c r="J732" s="27">
        <f t="shared" si="46"/>
        <v>0</v>
      </c>
      <c r="K732" s="28">
        <f t="shared" si="47"/>
        <v>0</v>
      </c>
      <c r="L732" s="50">
        <v>0</v>
      </c>
      <c r="M732" s="1">
        <v>0</v>
      </c>
      <c r="N732" s="50">
        <v>0</v>
      </c>
      <c r="O732" s="28">
        <f t="shared" si="44"/>
        <v>0</v>
      </c>
      <c r="P732" s="43">
        <v>0</v>
      </c>
      <c r="Q732" s="1">
        <v>0</v>
      </c>
      <c r="R732" s="1">
        <v>0</v>
      </c>
      <c r="S732" s="1">
        <v>0</v>
      </c>
    </row>
    <row r="733" spans="1:19" customFormat="1" x14ac:dyDescent="0.2">
      <c r="A733" s="1">
        <v>96000</v>
      </c>
      <c r="B733" s="2"/>
      <c r="C733" s="2"/>
      <c r="D733" s="2" t="s">
        <v>38</v>
      </c>
      <c r="E733" s="2" t="s">
        <v>1464</v>
      </c>
      <c r="F733" s="15" t="s">
        <v>1465</v>
      </c>
      <c r="G733" s="45">
        <f t="shared" si="45"/>
        <v>24</v>
      </c>
      <c r="H733" s="29">
        <v>8</v>
      </c>
      <c r="I733" s="30">
        <v>1</v>
      </c>
      <c r="J733" s="27">
        <f t="shared" si="46"/>
        <v>16</v>
      </c>
      <c r="K733" s="28">
        <f t="shared" si="47"/>
        <v>27</v>
      </c>
      <c r="L733" s="50">
        <v>2</v>
      </c>
      <c r="M733" s="1">
        <v>2</v>
      </c>
      <c r="N733" s="50">
        <v>14</v>
      </c>
      <c r="O733" s="28">
        <f t="shared" si="44"/>
        <v>27</v>
      </c>
      <c r="P733" s="43">
        <v>6</v>
      </c>
      <c r="Q733" s="1">
        <v>4</v>
      </c>
      <c r="R733" s="1">
        <v>27</v>
      </c>
      <c r="S733" s="1">
        <v>1</v>
      </c>
    </row>
    <row r="734" spans="1:19" customFormat="1" x14ac:dyDescent="0.2">
      <c r="A734" s="1">
        <v>96010</v>
      </c>
      <c r="B734" s="2"/>
      <c r="C734" s="2"/>
      <c r="D734" s="2" t="s">
        <v>38</v>
      </c>
      <c r="E734" s="2" t="s">
        <v>1466</v>
      </c>
      <c r="F734" s="15" t="s">
        <v>1467</v>
      </c>
      <c r="G734" s="45">
        <f t="shared" si="45"/>
        <v>4</v>
      </c>
      <c r="H734" s="29">
        <v>2</v>
      </c>
      <c r="I734" s="30">
        <v>1</v>
      </c>
      <c r="J734" s="27">
        <f t="shared" si="46"/>
        <v>2</v>
      </c>
      <c r="K734" s="28">
        <f t="shared" si="47"/>
        <v>3</v>
      </c>
      <c r="L734" s="50">
        <v>1</v>
      </c>
      <c r="M734" s="1">
        <v>1</v>
      </c>
      <c r="N734" s="50">
        <v>1</v>
      </c>
      <c r="O734" s="28">
        <f t="shared" si="44"/>
        <v>3</v>
      </c>
      <c r="P734" s="43">
        <v>0</v>
      </c>
      <c r="Q734" s="1">
        <v>0</v>
      </c>
      <c r="R734" s="1">
        <v>3</v>
      </c>
      <c r="S734" s="1">
        <v>0</v>
      </c>
    </row>
    <row r="735" spans="1:19" x14ac:dyDescent="0.2">
      <c r="A735" s="1">
        <v>96030</v>
      </c>
      <c r="B735" s="2"/>
      <c r="C735" s="2"/>
      <c r="D735" s="2" t="s">
        <v>38</v>
      </c>
      <c r="E735" s="2" t="s">
        <v>1468</v>
      </c>
      <c r="F735" s="15" t="s">
        <v>1469</v>
      </c>
      <c r="G735" s="45">
        <f t="shared" si="45"/>
        <v>13</v>
      </c>
      <c r="H735" s="29">
        <v>9</v>
      </c>
      <c r="I735" s="30">
        <v>1</v>
      </c>
      <c r="J735" s="27">
        <f t="shared" si="46"/>
        <v>4</v>
      </c>
      <c r="K735" s="28">
        <f t="shared" si="47"/>
        <v>4</v>
      </c>
      <c r="L735" s="50">
        <v>0</v>
      </c>
      <c r="M735" s="1">
        <v>0</v>
      </c>
      <c r="N735" s="50">
        <v>4</v>
      </c>
      <c r="O735" s="28">
        <f t="shared" si="44"/>
        <v>4</v>
      </c>
      <c r="P735" s="43">
        <v>0</v>
      </c>
      <c r="Q735" s="1">
        <v>0</v>
      </c>
      <c r="R735" s="1">
        <v>4</v>
      </c>
      <c r="S735" s="1">
        <v>0</v>
      </c>
    </row>
    <row r="736" spans="1:19" x14ac:dyDescent="0.2">
      <c r="A736" s="1">
        <v>96090</v>
      </c>
      <c r="B736" s="2"/>
      <c r="C736" s="2"/>
      <c r="D736" s="2" t="s">
        <v>38</v>
      </c>
      <c r="E736" s="2" t="s">
        <v>1470</v>
      </c>
      <c r="F736" s="15" t="s">
        <v>1471</v>
      </c>
      <c r="G736" s="45">
        <f t="shared" si="45"/>
        <v>7</v>
      </c>
      <c r="H736" s="29">
        <v>3</v>
      </c>
      <c r="I736" s="30">
        <v>1</v>
      </c>
      <c r="J736" s="27">
        <f t="shared" si="46"/>
        <v>4</v>
      </c>
      <c r="K736" s="28">
        <f t="shared" si="47"/>
        <v>2</v>
      </c>
      <c r="L736" s="50">
        <v>1</v>
      </c>
      <c r="M736" s="1">
        <v>2</v>
      </c>
      <c r="N736" s="50">
        <v>3</v>
      </c>
      <c r="O736" s="28">
        <f t="shared" si="44"/>
        <v>1</v>
      </c>
      <c r="P736" s="43">
        <v>1</v>
      </c>
      <c r="Q736" s="1">
        <v>0</v>
      </c>
      <c r="R736" s="1">
        <v>1</v>
      </c>
      <c r="S736" s="1">
        <v>0</v>
      </c>
    </row>
    <row r="737" spans="1:19" customFormat="1" x14ac:dyDescent="0.2">
      <c r="A737" s="1">
        <v>96110</v>
      </c>
      <c r="B737" s="2"/>
      <c r="C737" s="2"/>
      <c r="D737" s="2" t="s">
        <v>0</v>
      </c>
      <c r="E737" s="2" t="s">
        <v>1472</v>
      </c>
      <c r="F737" s="15" t="s">
        <v>1473</v>
      </c>
      <c r="G737" s="45">
        <f t="shared" si="45"/>
        <v>13</v>
      </c>
      <c r="H737" s="29">
        <v>2</v>
      </c>
      <c r="I737" s="30">
        <v>1</v>
      </c>
      <c r="J737" s="27">
        <f t="shared" si="46"/>
        <v>11</v>
      </c>
      <c r="K737" s="28">
        <f t="shared" si="47"/>
        <v>5</v>
      </c>
      <c r="L737" s="50">
        <v>1</v>
      </c>
      <c r="M737" s="1">
        <v>5</v>
      </c>
      <c r="N737" s="50">
        <v>10</v>
      </c>
      <c r="O737" s="28">
        <f t="shared" si="44"/>
        <v>4</v>
      </c>
      <c r="P737" s="43">
        <v>2</v>
      </c>
      <c r="Q737" s="1">
        <v>2</v>
      </c>
      <c r="R737" s="1">
        <v>4</v>
      </c>
      <c r="S737" s="1">
        <v>0</v>
      </c>
    </row>
    <row r="738" spans="1:19" customFormat="1" x14ac:dyDescent="0.2">
      <c r="A738" s="1">
        <v>96160</v>
      </c>
      <c r="B738" s="2"/>
      <c r="C738" s="2"/>
      <c r="D738" s="93" t="s">
        <v>76</v>
      </c>
      <c r="E738" s="2" t="s">
        <v>1474</v>
      </c>
      <c r="F738" s="15" t="s">
        <v>1475</v>
      </c>
      <c r="G738" s="45">
        <f t="shared" si="45"/>
        <v>11</v>
      </c>
      <c r="H738" s="29">
        <v>10</v>
      </c>
      <c r="I738" s="30">
        <v>2</v>
      </c>
      <c r="J738" s="27">
        <f t="shared" si="46"/>
        <v>1</v>
      </c>
      <c r="K738" s="28">
        <f t="shared" si="47"/>
        <v>7</v>
      </c>
      <c r="L738" s="50">
        <v>0</v>
      </c>
      <c r="M738" s="1">
        <v>0</v>
      </c>
      <c r="N738" s="50">
        <v>1</v>
      </c>
      <c r="O738" s="28">
        <f t="shared" si="44"/>
        <v>7</v>
      </c>
      <c r="P738" s="43">
        <v>0</v>
      </c>
      <c r="Q738" s="1">
        <v>0</v>
      </c>
      <c r="R738" s="1">
        <v>7</v>
      </c>
      <c r="S738" s="1">
        <v>0</v>
      </c>
    </row>
    <row r="739" spans="1:19" x14ac:dyDescent="0.2">
      <c r="A739" s="1">
        <v>96420</v>
      </c>
      <c r="B739" s="2"/>
      <c r="C739" s="2"/>
      <c r="D739" s="2" t="s">
        <v>38</v>
      </c>
      <c r="E739" s="2" t="s">
        <v>1476</v>
      </c>
      <c r="F739" s="15" t="s">
        <v>1477</v>
      </c>
      <c r="G739" s="45">
        <f t="shared" si="45"/>
        <v>10</v>
      </c>
      <c r="H739" s="29">
        <v>10</v>
      </c>
      <c r="I739" s="30">
        <v>2</v>
      </c>
      <c r="J739" s="27">
        <f t="shared" si="46"/>
        <v>0</v>
      </c>
      <c r="K739" s="28">
        <f t="shared" si="47"/>
        <v>0</v>
      </c>
      <c r="L739" s="50">
        <v>0</v>
      </c>
      <c r="M739" s="1">
        <v>0</v>
      </c>
      <c r="N739" s="50">
        <v>0</v>
      </c>
      <c r="O739" s="28">
        <f t="shared" si="44"/>
        <v>0</v>
      </c>
      <c r="P739" s="43">
        <v>0</v>
      </c>
      <c r="Q739" s="1">
        <v>0</v>
      </c>
      <c r="R739" s="1">
        <v>0</v>
      </c>
      <c r="S739" s="1">
        <v>0</v>
      </c>
    </row>
    <row r="740" spans="1:19" hidden="1" x14ac:dyDescent="0.2">
      <c r="A740" s="1">
        <v>96490</v>
      </c>
      <c r="B740" s="2" t="s">
        <v>460</v>
      </c>
      <c r="C740" s="2" t="s">
        <v>460</v>
      </c>
      <c r="D740" s="93"/>
      <c r="E740" s="2" t="s">
        <v>1478</v>
      </c>
      <c r="F740" s="15" t="s">
        <v>1479</v>
      </c>
      <c r="G740" s="45">
        <f t="shared" si="45"/>
        <v>0</v>
      </c>
      <c r="H740" s="29">
        <v>0</v>
      </c>
      <c r="I740" s="30">
        <v>0</v>
      </c>
      <c r="J740" s="27">
        <f t="shared" si="46"/>
        <v>0</v>
      </c>
      <c r="K740" s="28">
        <f t="shared" si="47"/>
        <v>0</v>
      </c>
      <c r="L740" s="50">
        <v>0</v>
      </c>
      <c r="M740" s="1">
        <v>0</v>
      </c>
      <c r="N740" s="50">
        <v>0</v>
      </c>
      <c r="O740" s="28">
        <f t="shared" si="44"/>
        <v>0</v>
      </c>
      <c r="P740" s="43">
        <v>0</v>
      </c>
      <c r="Q740" s="1">
        <v>0</v>
      </c>
      <c r="R740" s="1">
        <v>0</v>
      </c>
      <c r="S740" s="1">
        <v>0</v>
      </c>
    </row>
    <row r="741" spans="1:19" customFormat="1" x14ac:dyDescent="0.2">
      <c r="A741" s="1">
        <v>96500</v>
      </c>
      <c r="B741" s="2"/>
      <c r="C741" s="2"/>
      <c r="D741" s="39" t="s">
        <v>76</v>
      </c>
      <c r="E741" s="2" t="s">
        <v>1480</v>
      </c>
      <c r="F741" s="15" t="s">
        <v>1481</v>
      </c>
      <c r="G741" s="45">
        <f t="shared" si="45"/>
        <v>2</v>
      </c>
      <c r="H741" s="29">
        <v>0</v>
      </c>
      <c r="I741" s="30">
        <v>0</v>
      </c>
      <c r="J741" s="27">
        <f t="shared" si="46"/>
        <v>2</v>
      </c>
      <c r="K741" s="28">
        <f t="shared" si="47"/>
        <v>3</v>
      </c>
      <c r="L741" s="50">
        <v>1</v>
      </c>
      <c r="M741" s="1">
        <v>3</v>
      </c>
      <c r="N741" s="50">
        <v>1</v>
      </c>
      <c r="O741" s="28">
        <f t="shared" ref="O741:O804" si="48">MAX(P741:S741)</f>
        <v>1</v>
      </c>
      <c r="P741" s="43">
        <v>0</v>
      </c>
      <c r="Q741" s="1">
        <v>0</v>
      </c>
      <c r="R741" s="1">
        <v>1</v>
      </c>
      <c r="S741" s="1">
        <v>0</v>
      </c>
    </row>
    <row r="742" spans="1:19" hidden="1" x14ac:dyDescent="0.2">
      <c r="A742" s="1">
        <v>96510</v>
      </c>
      <c r="B742" s="2"/>
      <c r="C742" s="2"/>
      <c r="D742" s="93" t="s">
        <v>91</v>
      </c>
      <c r="E742" s="2" t="s">
        <v>1482</v>
      </c>
      <c r="F742" s="15" t="s">
        <v>1483</v>
      </c>
      <c r="G742" s="45">
        <f t="shared" si="45"/>
        <v>0</v>
      </c>
      <c r="H742" s="29">
        <v>0</v>
      </c>
      <c r="I742" s="30">
        <v>0</v>
      </c>
      <c r="J742" s="27">
        <f t="shared" si="46"/>
        <v>0</v>
      </c>
      <c r="K742" s="28">
        <f t="shared" si="47"/>
        <v>0</v>
      </c>
      <c r="L742" s="50">
        <v>0</v>
      </c>
      <c r="M742" s="1">
        <v>0</v>
      </c>
      <c r="N742" s="50">
        <v>0</v>
      </c>
      <c r="O742" s="28">
        <f t="shared" si="48"/>
        <v>0</v>
      </c>
      <c r="P742" s="43">
        <v>0</v>
      </c>
      <c r="Q742" s="1">
        <v>0</v>
      </c>
      <c r="R742" s="1">
        <v>0</v>
      </c>
      <c r="S742" s="1">
        <v>0</v>
      </c>
    </row>
    <row r="743" spans="1:19" customFormat="1" hidden="1" x14ac:dyDescent="0.2">
      <c r="A743" s="1">
        <v>96550</v>
      </c>
      <c r="B743" s="2"/>
      <c r="C743" s="2"/>
      <c r="D743" s="93" t="s">
        <v>76</v>
      </c>
      <c r="E743" s="2" t="s">
        <v>1484</v>
      </c>
      <c r="F743" s="15" t="s">
        <v>1485</v>
      </c>
      <c r="G743" s="45">
        <f t="shared" si="45"/>
        <v>0</v>
      </c>
      <c r="H743" s="29">
        <v>0</v>
      </c>
      <c r="I743" s="30">
        <v>0</v>
      </c>
      <c r="J743" s="27">
        <f t="shared" si="46"/>
        <v>0</v>
      </c>
      <c r="K743" s="28">
        <f t="shared" si="47"/>
        <v>0</v>
      </c>
      <c r="L743" s="50">
        <v>0</v>
      </c>
      <c r="M743" s="1">
        <v>0</v>
      </c>
      <c r="N743" s="50">
        <v>0</v>
      </c>
      <c r="O743" s="28">
        <f t="shared" si="48"/>
        <v>0</v>
      </c>
      <c r="P743" s="43">
        <v>0</v>
      </c>
      <c r="Q743" s="1">
        <v>0</v>
      </c>
      <c r="R743" s="1">
        <v>0</v>
      </c>
      <c r="S743" s="1">
        <v>0</v>
      </c>
    </row>
    <row r="744" spans="1:19" customFormat="1" hidden="1" x14ac:dyDescent="0.2">
      <c r="A744" s="1">
        <v>96570</v>
      </c>
      <c r="B744" s="2"/>
      <c r="C744" s="2"/>
      <c r="D744" s="93" t="s">
        <v>76</v>
      </c>
      <c r="E744" s="2" t="s">
        <v>1486</v>
      </c>
      <c r="F744" s="15" t="s">
        <v>1487</v>
      </c>
      <c r="G744" s="45">
        <f t="shared" si="45"/>
        <v>0</v>
      </c>
      <c r="H744" s="29">
        <v>0</v>
      </c>
      <c r="I744" s="30">
        <v>0</v>
      </c>
      <c r="J744" s="27">
        <f t="shared" si="46"/>
        <v>0</v>
      </c>
      <c r="K744" s="28">
        <f t="shared" si="47"/>
        <v>0</v>
      </c>
      <c r="L744" s="50">
        <v>0</v>
      </c>
      <c r="M744" s="1">
        <v>0</v>
      </c>
      <c r="N744" s="50">
        <v>0</v>
      </c>
      <c r="O744" s="28">
        <f t="shared" si="48"/>
        <v>0</v>
      </c>
      <c r="P744" s="43">
        <v>0</v>
      </c>
      <c r="Q744" s="1">
        <v>0</v>
      </c>
      <c r="R744" s="1">
        <v>0</v>
      </c>
      <c r="S744" s="1">
        <v>0</v>
      </c>
    </row>
    <row r="745" spans="1:19" customFormat="1" x14ac:dyDescent="0.2">
      <c r="A745" s="1">
        <v>96580</v>
      </c>
      <c r="B745" s="2"/>
      <c r="C745" s="2"/>
      <c r="D745" s="2" t="s">
        <v>38</v>
      </c>
      <c r="E745" s="2" t="s">
        <v>1488</v>
      </c>
      <c r="F745" s="15" t="s">
        <v>1489</v>
      </c>
      <c r="G745" s="45">
        <f t="shared" si="45"/>
        <v>2</v>
      </c>
      <c r="H745" s="29">
        <v>1</v>
      </c>
      <c r="I745" s="30">
        <v>1</v>
      </c>
      <c r="J745" s="27">
        <f t="shared" si="46"/>
        <v>1</v>
      </c>
      <c r="K745" s="28">
        <f t="shared" si="47"/>
        <v>1</v>
      </c>
      <c r="L745" s="50">
        <v>0</v>
      </c>
      <c r="M745" s="1">
        <v>0</v>
      </c>
      <c r="N745" s="50">
        <v>1</v>
      </c>
      <c r="O745" s="28">
        <f t="shared" si="48"/>
        <v>1</v>
      </c>
      <c r="P745" s="43">
        <v>1</v>
      </c>
      <c r="Q745" s="1">
        <v>0</v>
      </c>
      <c r="R745" s="1">
        <v>0</v>
      </c>
      <c r="S745" s="1">
        <v>0</v>
      </c>
    </row>
    <row r="746" spans="1:19" customFormat="1" x14ac:dyDescent="0.2">
      <c r="A746" s="1">
        <v>96600</v>
      </c>
      <c r="B746" s="2"/>
      <c r="C746" s="2"/>
      <c r="D746" s="2" t="s">
        <v>38</v>
      </c>
      <c r="E746" s="2" t="s">
        <v>1490</v>
      </c>
      <c r="F746" s="15" t="s">
        <v>1491</v>
      </c>
      <c r="G746" s="45">
        <f t="shared" si="45"/>
        <v>12</v>
      </c>
      <c r="H746" s="29">
        <v>10</v>
      </c>
      <c r="I746" s="30">
        <v>2</v>
      </c>
      <c r="J746" s="27">
        <f t="shared" si="46"/>
        <v>2</v>
      </c>
      <c r="K746" s="28">
        <f t="shared" si="47"/>
        <v>1</v>
      </c>
      <c r="L746" s="50">
        <v>1</v>
      </c>
      <c r="M746" s="1">
        <v>1</v>
      </c>
      <c r="N746" s="50">
        <v>1</v>
      </c>
      <c r="O746" s="28">
        <f t="shared" si="48"/>
        <v>1</v>
      </c>
      <c r="P746" s="43">
        <v>0</v>
      </c>
      <c r="Q746" s="1">
        <v>0</v>
      </c>
      <c r="R746" s="1">
        <v>1</v>
      </c>
      <c r="S746" s="1">
        <v>0</v>
      </c>
    </row>
    <row r="747" spans="1:19" customFormat="1" hidden="1" x14ac:dyDescent="0.2">
      <c r="A747" s="1">
        <v>96610</v>
      </c>
      <c r="B747" s="2"/>
      <c r="C747" s="2"/>
      <c r="D747" s="93" t="s">
        <v>91</v>
      </c>
      <c r="E747" s="2" t="s">
        <v>1492</v>
      </c>
      <c r="F747" s="15" t="s">
        <v>1493</v>
      </c>
      <c r="G747" s="45">
        <f t="shared" si="45"/>
        <v>0</v>
      </c>
      <c r="H747" s="29">
        <v>0</v>
      </c>
      <c r="I747" s="30">
        <v>0</v>
      </c>
      <c r="J747" s="27">
        <f t="shared" si="46"/>
        <v>0</v>
      </c>
      <c r="K747" s="28">
        <f t="shared" si="47"/>
        <v>0</v>
      </c>
      <c r="L747" s="50">
        <v>0</v>
      </c>
      <c r="M747" s="1">
        <v>0</v>
      </c>
      <c r="N747" s="50">
        <v>0</v>
      </c>
      <c r="O747" s="28">
        <f t="shared" si="48"/>
        <v>0</v>
      </c>
      <c r="P747" s="43">
        <v>0</v>
      </c>
      <c r="Q747" s="1">
        <v>0</v>
      </c>
      <c r="R747" s="1">
        <v>0</v>
      </c>
      <c r="S747" s="1">
        <v>0</v>
      </c>
    </row>
    <row r="748" spans="1:19" hidden="1" x14ac:dyDescent="0.2">
      <c r="A748" s="1">
        <v>96630</v>
      </c>
      <c r="B748" s="2"/>
      <c r="C748" s="2"/>
      <c r="D748" s="93" t="s">
        <v>208</v>
      </c>
      <c r="E748" s="2" t="s">
        <v>1494</v>
      </c>
      <c r="F748" s="15" t="s">
        <v>1495</v>
      </c>
      <c r="G748" s="45">
        <f t="shared" si="45"/>
        <v>0</v>
      </c>
      <c r="H748" s="29">
        <v>0</v>
      </c>
      <c r="I748" s="30">
        <v>0</v>
      </c>
      <c r="J748" s="27">
        <f t="shared" si="46"/>
        <v>0</v>
      </c>
      <c r="K748" s="28">
        <f t="shared" si="47"/>
        <v>0</v>
      </c>
      <c r="L748" s="50">
        <v>0</v>
      </c>
      <c r="M748" s="1">
        <v>0</v>
      </c>
      <c r="N748" s="50">
        <v>0</v>
      </c>
      <c r="O748" s="28">
        <f t="shared" si="48"/>
        <v>0</v>
      </c>
      <c r="P748" s="43">
        <v>0</v>
      </c>
      <c r="Q748" s="1">
        <v>0</v>
      </c>
      <c r="R748" s="1">
        <v>0</v>
      </c>
      <c r="S748" s="1">
        <v>0</v>
      </c>
    </row>
    <row r="749" spans="1:19" customFormat="1" x14ac:dyDescent="0.2">
      <c r="A749" s="1">
        <v>96700</v>
      </c>
      <c r="B749" s="2"/>
      <c r="C749" s="2"/>
      <c r="D749" s="2" t="s">
        <v>38</v>
      </c>
      <c r="E749" s="2" t="s">
        <v>1496</v>
      </c>
      <c r="F749" s="15" t="s">
        <v>1497</v>
      </c>
      <c r="G749" s="45">
        <f t="shared" si="45"/>
        <v>1</v>
      </c>
      <c r="H749" s="29">
        <v>1</v>
      </c>
      <c r="I749" s="30">
        <v>1</v>
      </c>
      <c r="J749" s="27">
        <f t="shared" si="46"/>
        <v>0</v>
      </c>
      <c r="K749" s="28">
        <f t="shared" si="47"/>
        <v>0</v>
      </c>
      <c r="L749" s="50">
        <v>0</v>
      </c>
      <c r="M749" s="1">
        <v>0</v>
      </c>
      <c r="N749" s="50">
        <v>0</v>
      </c>
      <c r="O749" s="28">
        <f t="shared" si="48"/>
        <v>0</v>
      </c>
      <c r="P749" s="43">
        <v>0</v>
      </c>
      <c r="Q749" s="1">
        <v>0</v>
      </c>
      <c r="R749" s="1">
        <v>0</v>
      </c>
      <c r="S749" s="1">
        <v>0</v>
      </c>
    </row>
    <row r="750" spans="1:19" customFormat="1" x14ac:dyDescent="0.2">
      <c r="A750" s="1">
        <v>96710</v>
      </c>
      <c r="B750" s="2"/>
      <c r="C750" s="2"/>
      <c r="D750" s="93" t="s">
        <v>76</v>
      </c>
      <c r="E750" s="2" t="s">
        <v>1498</v>
      </c>
      <c r="F750" s="15" t="s">
        <v>1499</v>
      </c>
      <c r="G750" s="45">
        <f t="shared" si="45"/>
        <v>2</v>
      </c>
      <c r="H750" s="29">
        <v>2</v>
      </c>
      <c r="I750" s="30">
        <v>1</v>
      </c>
      <c r="J750" s="27">
        <f t="shared" si="46"/>
        <v>0</v>
      </c>
      <c r="K750" s="28">
        <f t="shared" si="47"/>
        <v>0</v>
      </c>
      <c r="L750" s="50">
        <v>0</v>
      </c>
      <c r="M750" s="1">
        <v>0</v>
      </c>
      <c r="N750" s="50">
        <v>0</v>
      </c>
      <c r="O750" s="28">
        <f t="shared" si="48"/>
        <v>0</v>
      </c>
      <c r="P750" s="43">
        <v>0</v>
      </c>
      <c r="Q750" s="1">
        <v>0</v>
      </c>
      <c r="R750" s="1">
        <v>0</v>
      </c>
      <c r="S750" s="1">
        <v>0</v>
      </c>
    </row>
    <row r="751" spans="1:19" customFormat="1" hidden="1" x14ac:dyDescent="0.2">
      <c r="A751" s="1">
        <v>96760</v>
      </c>
      <c r="B751" s="2"/>
      <c r="C751" s="2"/>
      <c r="D751" s="2" t="s">
        <v>38</v>
      </c>
      <c r="E751" s="2" t="s">
        <v>1500</v>
      </c>
      <c r="F751" s="15" t="s">
        <v>1501</v>
      </c>
      <c r="G751" s="45">
        <f t="shared" si="45"/>
        <v>0</v>
      </c>
      <c r="H751" s="29">
        <v>0</v>
      </c>
      <c r="I751" s="30">
        <v>0</v>
      </c>
      <c r="J751" s="27">
        <f t="shared" si="46"/>
        <v>0</v>
      </c>
      <c r="K751" s="28">
        <f t="shared" si="47"/>
        <v>0</v>
      </c>
      <c r="L751" s="50">
        <v>0</v>
      </c>
      <c r="M751" s="1">
        <v>0</v>
      </c>
      <c r="N751" s="50">
        <v>0</v>
      </c>
      <c r="O751" s="28">
        <f t="shared" si="48"/>
        <v>0</v>
      </c>
      <c r="P751" s="43">
        <v>0</v>
      </c>
      <c r="Q751" s="1">
        <v>0</v>
      </c>
      <c r="R751" s="1">
        <v>0</v>
      </c>
      <c r="S751" s="1">
        <v>0</v>
      </c>
    </row>
    <row r="752" spans="1:19" customFormat="1" x14ac:dyDescent="0.2">
      <c r="A752" s="1">
        <v>96820</v>
      </c>
      <c r="B752" s="2"/>
      <c r="C752" s="2"/>
      <c r="D752" s="2" t="s">
        <v>38</v>
      </c>
      <c r="E752" s="2" t="s">
        <v>1502</v>
      </c>
      <c r="F752" s="15" t="s">
        <v>1503</v>
      </c>
      <c r="G752" s="45">
        <f t="shared" si="45"/>
        <v>23</v>
      </c>
      <c r="H752" s="29">
        <v>16</v>
      </c>
      <c r="I752" s="30">
        <v>2</v>
      </c>
      <c r="J752" s="27">
        <f t="shared" si="46"/>
        <v>7</v>
      </c>
      <c r="K752" s="28">
        <f t="shared" si="47"/>
        <v>25</v>
      </c>
      <c r="L752" s="50">
        <v>3</v>
      </c>
      <c r="M752" s="1">
        <v>25</v>
      </c>
      <c r="N752" s="50">
        <v>4</v>
      </c>
      <c r="O752" s="28">
        <f t="shared" si="48"/>
        <v>12</v>
      </c>
      <c r="P752" s="43">
        <v>2</v>
      </c>
      <c r="Q752" s="1">
        <v>0</v>
      </c>
      <c r="R752" s="1">
        <v>12</v>
      </c>
      <c r="S752" s="1">
        <v>0</v>
      </c>
    </row>
    <row r="753" spans="1:19" customFormat="1" hidden="1" x14ac:dyDescent="0.2">
      <c r="A753" s="1">
        <v>96890</v>
      </c>
      <c r="B753" s="2"/>
      <c r="C753" s="2"/>
      <c r="D753" s="93" t="s">
        <v>96</v>
      </c>
      <c r="E753" s="2" t="s">
        <v>1504</v>
      </c>
      <c r="F753" s="15" t="s">
        <v>1505</v>
      </c>
      <c r="G753" s="45">
        <f t="shared" si="45"/>
        <v>0</v>
      </c>
      <c r="H753" s="29">
        <v>0</v>
      </c>
      <c r="I753" s="30">
        <v>0</v>
      </c>
      <c r="J753" s="27">
        <f t="shared" si="46"/>
        <v>0</v>
      </c>
      <c r="K753" s="28">
        <f t="shared" si="47"/>
        <v>0</v>
      </c>
      <c r="L753" s="50">
        <v>0</v>
      </c>
      <c r="M753" s="1">
        <v>0</v>
      </c>
      <c r="N753" s="50">
        <v>0</v>
      </c>
      <c r="O753" s="28">
        <f t="shared" si="48"/>
        <v>0</v>
      </c>
      <c r="P753" s="43">
        <v>0</v>
      </c>
      <c r="Q753" s="1">
        <v>0</v>
      </c>
      <c r="R753" s="1">
        <v>0</v>
      </c>
      <c r="S753" s="1">
        <v>0</v>
      </c>
    </row>
    <row r="754" spans="1:19" customFormat="1" hidden="1" x14ac:dyDescent="0.2">
      <c r="A754" s="1">
        <v>96920</v>
      </c>
      <c r="B754" s="2" t="s">
        <v>45</v>
      </c>
      <c r="C754" s="2" t="s">
        <v>45</v>
      </c>
      <c r="D754" s="2"/>
      <c r="E754" s="2" t="s">
        <v>1506</v>
      </c>
      <c r="F754" s="15"/>
      <c r="G754" s="45">
        <f t="shared" si="45"/>
        <v>0</v>
      </c>
      <c r="H754" s="29">
        <v>0</v>
      </c>
      <c r="I754" s="30">
        <v>0</v>
      </c>
      <c r="J754" s="27">
        <f t="shared" si="46"/>
        <v>0</v>
      </c>
      <c r="K754" s="28">
        <f t="shared" si="47"/>
        <v>0</v>
      </c>
      <c r="L754" s="50">
        <v>0</v>
      </c>
      <c r="M754" s="1">
        <v>0</v>
      </c>
      <c r="N754" s="50">
        <v>0</v>
      </c>
      <c r="O754" s="28">
        <f t="shared" si="48"/>
        <v>0</v>
      </c>
      <c r="P754" s="43">
        <v>0</v>
      </c>
      <c r="Q754" s="1">
        <v>0</v>
      </c>
      <c r="R754" s="1">
        <v>0</v>
      </c>
      <c r="S754" s="1">
        <v>0</v>
      </c>
    </row>
    <row r="755" spans="1:19" x14ac:dyDescent="0.2">
      <c r="A755" s="1">
        <v>96940</v>
      </c>
      <c r="B755" s="2"/>
      <c r="C755" s="2"/>
      <c r="D755" s="2" t="s">
        <v>38</v>
      </c>
      <c r="E755" s="2" t="s">
        <v>1507</v>
      </c>
      <c r="F755" s="15" t="s">
        <v>1508</v>
      </c>
      <c r="G755" s="45">
        <f t="shared" si="45"/>
        <v>10</v>
      </c>
      <c r="H755" s="29">
        <v>7</v>
      </c>
      <c r="I755" s="30">
        <v>1</v>
      </c>
      <c r="J755" s="27">
        <f t="shared" si="46"/>
        <v>3</v>
      </c>
      <c r="K755" s="28">
        <f t="shared" si="47"/>
        <v>1</v>
      </c>
      <c r="L755" s="50">
        <v>1</v>
      </c>
      <c r="M755" s="1">
        <v>1</v>
      </c>
      <c r="N755" s="50">
        <v>2</v>
      </c>
      <c r="O755" s="28">
        <f t="shared" si="48"/>
        <v>1</v>
      </c>
      <c r="P755" s="43">
        <v>1</v>
      </c>
      <c r="Q755" s="1">
        <v>0</v>
      </c>
      <c r="R755" s="1">
        <v>1</v>
      </c>
      <c r="S755" s="1">
        <v>0</v>
      </c>
    </row>
    <row r="756" spans="1:19" customFormat="1" hidden="1" x14ac:dyDescent="0.2">
      <c r="A756" s="1">
        <v>96960</v>
      </c>
      <c r="B756" s="2"/>
      <c r="C756" s="2"/>
      <c r="D756" s="93" t="s">
        <v>91</v>
      </c>
      <c r="E756" s="2" t="s">
        <v>1509</v>
      </c>
      <c r="F756" s="15" t="s">
        <v>1510</v>
      </c>
      <c r="G756" s="45">
        <f t="shared" si="45"/>
        <v>0</v>
      </c>
      <c r="H756" s="29">
        <v>0</v>
      </c>
      <c r="I756" s="30">
        <v>0</v>
      </c>
      <c r="J756" s="27">
        <f t="shared" si="46"/>
        <v>0</v>
      </c>
      <c r="K756" s="28">
        <f t="shared" si="47"/>
        <v>0</v>
      </c>
      <c r="L756" s="50">
        <v>0</v>
      </c>
      <c r="M756" s="1">
        <v>0</v>
      </c>
      <c r="N756" s="50">
        <v>0</v>
      </c>
      <c r="O756" s="28">
        <f t="shared" si="48"/>
        <v>0</v>
      </c>
      <c r="P756" s="43">
        <v>0</v>
      </c>
      <c r="Q756" s="1">
        <v>0</v>
      </c>
      <c r="R756" s="1">
        <v>0</v>
      </c>
      <c r="S756" s="1">
        <v>0</v>
      </c>
    </row>
    <row r="757" spans="1:19" customFormat="1" x14ac:dyDescent="0.2">
      <c r="A757" s="1">
        <v>96990</v>
      </c>
      <c r="B757" s="2"/>
      <c r="C757" s="2"/>
      <c r="D757" s="93" t="s">
        <v>96</v>
      </c>
      <c r="E757" s="2" t="s">
        <v>1511</v>
      </c>
      <c r="F757" s="15" t="s">
        <v>1512</v>
      </c>
      <c r="G757" s="45">
        <f t="shared" si="45"/>
        <v>1</v>
      </c>
      <c r="H757" s="29">
        <v>0</v>
      </c>
      <c r="I757" s="30">
        <v>0</v>
      </c>
      <c r="J757" s="27">
        <f t="shared" si="46"/>
        <v>1</v>
      </c>
      <c r="K757" s="28">
        <f t="shared" si="47"/>
        <v>1</v>
      </c>
      <c r="L757" s="50">
        <v>1</v>
      </c>
      <c r="M757" s="1">
        <v>1</v>
      </c>
      <c r="N757" s="50">
        <v>0</v>
      </c>
      <c r="O757" s="28">
        <f t="shared" si="48"/>
        <v>0</v>
      </c>
      <c r="P757" s="43">
        <v>0</v>
      </c>
      <c r="Q757" s="1">
        <v>0</v>
      </c>
      <c r="R757" s="1">
        <v>0</v>
      </c>
      <c r="S757" s="1">
        <v>0</v>
      </c>
    </row>
    <row r="758" spans="1:19" customFormat="1" x14ac:dyDescent="0.2">
      <c r="A758" s="1">
        <v>97060</v>
      </c>
      <c r="B758" s="2"/>
      <c r="C758" s="2"/>
      <c r="D758" s="2" t="s">
        <v>0</v>
      </c>
      <c r="E758" s="2" t="s">
        <v>1513</v>
      </c>
      <c r="F758" s="15" t="s">
        <v>1514</v>
      </c>
      <c r="G758" s="45">
        <f t="shared" si="45"/>
        <v>2</v>
      </c>
      <c r="H758" s="29">
        <v>1</v>
      </c>
      <c r="I758" s="30">
        <v>1</v>
      </c>
      <c r="J758" s="27">
        <f t="shared" si="46"/>
        <v>1</v>
      </c>
      <c r="K758" s="28">
        <f t="shared" si="47"/>
        <v>1</v>
      </c>
      <c r="L758" s="50">
        <v>0</v>
      </c>
      <c r="M758" s="1">
        <v>0</v>
      </c>
      <c r="N758" s="50">
        <v>1</v>
      </c>
      <c r="O758" s="28">
        <f t="shared" si="48"/>
        <v>1</v>
      </c>
      <c r="P758" s="43">
        <v>0</v>
      </c>
      <c r="Q758" s="1">
        <v>0</v>
      </c>
      <c r="R758" s="1">
        <v>1</v>
      </c>
      <c r="S758" s="1">
        <v>0</v>
      </c>
    </row>
    <row r="759" spans="1:19" customFormat="1" x14ac:dyDescent="0.2">
      <c r="A759" s="1">
        <v>97100</v>
      </c>
      <c r="B759" s="2"/>
      <c r="C759" s="2"/>
      <c r="D759" s="2" t="s">
        <v>38</v>
      </c>
      <c r="E759" s="2" t="s">
        <v>1515</v>
      </c>
      <c r="F759" s="15" t="s">
        <v>1516</v>
      </c>
      <c r="G759" s="45">
        <f t="shared" si="45"/>
        <v>8</v>
      </c>
      <c r="H759" s="29">
        <v>3</v>
      </c>
      <c r="I759" s="30">
        <v>1</v>
      </c>
      <c r="J759" s="27">
        <f t="shared" si="46"/>
        <v>5</v>
      </c>
      <c r="K759" s="28">
        <f t="shared" si="47"/>
        <v>9</v>
      </c>
      <c r="L759" s="50">
        <v>1</v>
      </c>
      <c r="M759" s="1">
        <v>9</v>
      </c>
      <c r="N759" s="50">
        <v>4</v>
      </c>
      <c r="O759" s="28">
        <f t="shared" si="48"/>
        <v>6</v>
      </c>
      <c r="P759" s="43">
        <v>6</v>
      </c>
      <c r="Q759" s="1">
        <v>0</v>
      </c>
      <c r="R759" s="1">
        <v>5</v>
      </c>
      <c r="S759" s="1">
        <v>0</v>
      </c>
    </row>
    <row r="760" spans="1:19" customFormat="1" hidden="1" x14ac:dyDescent="0.2">
      <c r="A760" s="1">
        <v>97210</v>
      </c>
      <c r="B760" s="2"/>
      <c r="C760" s="2"/>
      <c r="D760" s="2" t="s">
        <v>0</v>
      </c>
      <c r="E760" s="2" t="s">
        <v>1517</v>
      </c>
      <c r="F760" s="15" t="s">
        <v>1518</v>
      </c>
      <c r="G760" s="45">
        <f t="shared" si="45"/>
        <v>0</v>
      </c>
      <c r="H760" s="29">
        <v>0</v>
      </c>
      <c r="I760" s="30">
        <v>0</v>
      </c>
      <c r="J760" s="27">
        <f t="shared" si="46"/>
        <v>0</v>
      </c>
      <c r="K760" s="28">
        <f t="shared" si="47"/>
        <v>0</v>
      </c>
      <c r="L760" s="50">
        <v>0</v>
      </c>
      <c r="M760" s="1">
        <v>0</v>
      </c>
      <c r="N760" s="50">
        <v>0</v>
      </c>
      <c r="O760" s="28">
        <f t="shared" si="48"/>
        <v>0</v>
      </c>
      <c r="P760" s="43">
        <v>0</v>
      </c>
      <c r="Q760" s="1">
        <v>0</v>
      </c>
      <c r="R760" s="1">
        <v>0</v>
      </c>
      <c r="S760" s="1">
        <v>0</v>
      </c>
    </row>
    <row r="761" spans="1:19" customFormat="1" hidden="1" x14ac:dyDescent="0.2">
      <c r="A761" s="1">
        <v>97250</v>
      </c>
      <c r="B761" s="2" t="s">
        <v>45</v>
      </c>
      <c r="C761" s="2" t="s">
        <v>45</v>
      </c>
      <c r="D761" s="93" t="s">
        <v>208</v>
      </c>
      <c r="E761" s="2" t="s">
        <v>1519</v>
      </c>
      <c r="F761" s="15" t="s">
        <v>1520</v>
      </c>
      <c r="G761" s="45">
        <f t="shared" si="45"/>
        <v>0</v>
      </c>
      <c r="H761" s="29">
        <v>0</v>
      </c>
      <c r="I761" s="30">
        <v>0</v>
      </c>
      <c r="J761" s="27">
        <f t="shared" si="46"/>
        <v>0</v>
      </c>
      <c r="K761" s="28">
        <f t="shared" si="47"/>
        <v>0</v>
      </c>
      <c r="L761" s="50">
        <v>0</v>
      </c>
      <c r="M761" s="1">
        <v>0</v>
      </c>
      <c r="N761" s="50">
        <v>0</v>
      </c>
      <c r="O761" s="28">
        <f t="shared" si="48"/>
        <v>0</v>
      </c>
      <c r="P761" s="43">
        <v>0</v>
      </c>
      <c r="Q761" s="1">
        <v>0</v>
      </c>
      <c r="R761" s="1">
        <v>0</v>
      </c>
      <c r="S761" s="1">
        <v>0</v>
      </c>
    </row>
    <row r="762" spans="1:19" customFormat="1" hidden="1" x14ac:dyDescent="0.2">
      <c r="A762" s="1">
        <v>97340</v>
      </c>
      <c r="B762" s="2"/>
      <c r="C762" s="2"/>
      <c r="D762" s="93" t="s">
        <v>76</v>
      </c>
      <c r="E762" s="2" t="s">
        <v>1521</v>
      </c>
      <c r="F762" s="15" t="s">
        <v>1522</v>
      </c>
      <c r="G762" s="45">
        <f t="shared" si="45"/>
        <v>0</v>
      </c>
      <c r="H762" s="29">
        <v>0</v>
      </c>
      <c r="I762" s="30">
        <v>0</v>
      </c>
      <c r="J762" s="27">
        <f t="shared" si="46"/>
        <v>0</v>
      </c>
      <c r="K762" s="28">
        <f t="shared" si="47"/>
        <v>0</v>
      </c>
      <c r="L762" s="50">
        <v>0</v>
      </c>
      <c r="M762" s="1">
        <v>0</v>
      </c>
      <c r="N762" s="50">
        <v>0</v>
      </c>
      <c r="O762" s="28">
        <f t="shared" si="48"/>
        <v>0</v>
      </c>
      <c r="P762" s="43">
        <v>0</v>
      </c>
      <c r="Q762" s="1">
        <v>0</v>
      </c>
      <c r="R762" s="1">
        <v>0</v>
      </c>
      <c r="S762" s="1">
        <v>0</v>
      </c>
    </row>
    <row r="763" spans="1:19" customFormat="1" x14ac:dyDescent="0.2">
      <c r="A763" s="1">
        <v>97380</v>
      </c>
      <c r="B763" s="2"/>
      <c r="C763" s="2"/>
      <c r="D763" s="2" t="s">
        <v>38</v>
      </c>
      <c r="E763" s="2" t="s">
        <v>1523</v>
      </c>
      <c r="F763" s="15" t="s">
        <v>1524</v>
      </c>
      <c r="G763" s="45">
        <f t="shared" si="45"/>
        <v>4</v>
      </c>
      <c r="H763" s="29">
        <v>1</v>
      </c>
      <c r="I763" s="30">
        <v>1</v>
      </c>
      <c r="J763" s="27">
        <f t="shared" si="46"/>
        <v>3</v>
      </c>
      <c r="K763" s="28">
        <f t="shared" si="47"/>
        <v>2</v>
      </c>
      <c r="L763" s="50">
        <v>0</v>
      </c>
      <c r="M763" s="1">
        <v>0</v>
      </c>
      <c r="N763" s="50">
        <v>3</v>
      </c>
      <c r="O763" s="28">
        <f t="shared" si="48"/>
        <v>2</v>
      </c>
      <c r="P763" s="43">
        <v>2</v>
      </c>
      <c r="Q763" s="1">
        <v>0</v>
      </c>
      <c r="R763" s="1">
        <v>1</v>
      </c>
      <c r="S763" s="1">
        <v>2</v>
      </c>
    </row>
    <row r="764" spans="1:19" customFormat="1" hidden="1" x14ac:dyDescent="0.2">
      <c r="A764" s="1">
        <v>97410</v>
      </c>
      <c r="B764" s="2"/>
      <c r="C764" s="2"/>
      <c r="D764" s="2" t="s">
        <v>38</v>
      </c>
      <c r="E764" s="2" t="s">
        <v>1525</v>
      </c>
      <c r="F764" s="15" t="s">
        <v>1526</v>
      </c>
      <c r="G764" s="45">
        <f t="shared" si="45"/>
        <v>0</v>
      </c>
      <c r="H764" s="29">
        <v>0</v>
      </c>
      <c r="I764" s="30">
        <v>0</v>
      </c>
      <c r="J764" s="27">
        <f t="shared" si="46"/>
        <v>0</v>
      </c>
      <c r="K764" s="28">
        <f t="shared" si="47"/>
        <v>0</v>
      </c>
      <c r="L764" s="50">
        <v>0</v>
      </c>
      <c r="M764" s="1">
        <v>0</v>
      </c>
      <c r="N764" s="50">
        <v>0</v>
      </c>
      <c r="O764" s="28">
        <f t="shared" si="48"/>
        <v>0</v>
      </c>
      <c r="P764" s="43">
        <v>0</v>
      </c>
      <c r="Q764" s="1">
        <v>0</v>
      </c>
      <c r="R764" s="1">
        <v>0</v>
      </c>
      <c r="S764" s="1">
        <v>0</v>
      </c>
    </row>
    <row r="765" spans="1:19" customFormat="1" x14ac:dyDescent="0.2">
      <c r="A765" s="1">
        <v>97480</v>
      </c>
      <c r="B765" s="2"/>
      <c r="C765" s="2"/>
      <c r="D765" s="2" t="s">
        <v>38</v>
      </c>
      <c r="E765" s="2" t="s">
        <v>1527</v>
      </c>
      <c r="F765" s="15" t="s">
        <v>1528</v>
      </c>
      <c r="G765" s="45">
        <f t="shared" si="45"/>
        <v>20</v>
      </c>
      <c r="H765" s="29">
        <v>14</v>
      </c>
      <c r="I765" s="30">
        <v>1</v>
      </c>
      <c r="J765" s="27">
        <f t="shared" si="46"/>
        <v>6</v>
      </c>
      <c r="K765" s="28">
        <f t="shared" si="47"/>
        <v>7</v>
      </c>
      <c r="L765" s="50">
        <v>0</v>
      </c>
      <c r="M765" s="1">
        <v>0</v>
      </c>
      <c r="N765" s="50">
        <v>6</v>
      </c>
      <c r="O765" s="28">
        <f t="shared" si="48"/>
        <v>7</v>
      </c>
      <c r="P765" s="43">
        <v>7</v>
      </c>
      <c r="Q765" s="1">
        <v>2</v>
      </c>
      <c r="R765" s="1">
        <v>2</v>
      </c>
      <c r="S765" s="1">
        <v>0</v>
      </c>
    </row>
    <row r="766" spans="1:19" customFormat="1" x14ac:dyDescent="0.2">
      <c r="A766" s="1">
        <v>97520</v>
      </c>
      <c r="B766" s="2"/>
      <c r="C766" s="2"/>
      <c r="D766" s="2" t="s">
        <v>38</v>
      </c>
      <c r="E766" s="2" t="s">
        <v>1529</v>
      </c>
      <c r="F766" s="15" t="s">
        <v>1530</v>
      </c>
      <c r="G766" s="45">
        <f t="shared" si="45"/>
        <v>4</v>
      </c>
      <c r="H766" s="29">
        <v>1</v>
      </c>
      <c r="I766" s="30">
        <v>1</v>
      </c>
      <c r="J766" s="27">
        <f t="shared" si="46"/>
        <v>3</v>
      </c>
      <c r="K766" s="28">
        <f t="shared" si="47"/>
        <v>2</v>
      </c>
      <c r="L766" s="50">
        <v>0</v>
      </c>
      <c r="M766" s="1">
        <v>0</v>
      </c>
      <c r="N766" s="50">
        <v>3</v>
      </c>
      <c r="O766" s="28">
        <f t="shared" si="48"/>
        <v>2</v>
      </c>
      <c r="P766" s="43">
        <v>2</v>
      </c>
      <c r="Q766" s="1">
        <v>0</v>
      </c>
      <c r="R766" s="1">
        <v>2</v>
      </c>
      <c r="S766" s="1">
        <v>0</v>
      </c>
    </row>
    <row r="767" spans="1:19" customFormat="1" x14ac:dyDescent="0.2">
      <c r="A767" s="1">
        <v>97530</v>
      </c>
      <c r="B767" s="2"/>
      <c r="C767" s="2"/>
      <c r="D767" s="2" t="s">
        <v>38</v>
      </c>
      <c r="E767" s="2" t="s">
        <v>1531</v>
      </c>
      <c r="F767" s="15" t="s">
        <v>1532</v>
      </c>
      <c r="G767" s="45">
        <f t="shared" si="45"/>
        <v>9</v>
      </c>
      <c r="H767" s="29">
        <v>3</v>
      </c>
      <c r="I767" s="30">
        <v>1</v>
      </c>
      <c r="J767" s="27">
        <f t="shared" si="46"/>
        <v>6</v>
      </c>
      <c r="K767" s="28">
        <f t="shared" si="47"/>
        <v>5</v>
      </c>
      <c r="L767" s="50">
        <v>1</v>
      </c>
      <c r="M767" s="1">
        <v>2</v>
      </c>
      <c r="N767" s="50">
        <v>5</v>
      </c>
      <c r="O767" s="28">
        <f t="shared" si="48"/>
        <v>5</v>
      </c>
      <c r="P767" s="43">
        <v>5</v>
      </c>
      <c r="Q767" s="1">
        <v>0</v>
      </c>
      <c r="R767" s="1">
        <v>2</v>
      </c>
      <c r="S767" s="1">
        <v>0</v>
      </c>
    </row>
    <row r="768" spans="1:19" customFormat="1" x14ac:dyDescent="0.2">
      <c r="A768" s="1">
        <v>97550</v>
      </c>
      <c r="B768" s="2"/>
      <c r="C768" s="2"/>
      <c r="D768" s="2" t="s">
        <v>38</v>
      </c>
      <c r="E768" s="2" t="s">
        <v>1533</v>
      </c>
      <c r="F768" s="15" t="s">
        <v>1534</v>
      </c>
      <c r="G768" s="45">
        <f t="shared" si="45"/>
        <v>1</v>
      </c>
      <c r="H768" s="29">
        <v>1</v>
      </c>
      <c r="I768" s="30">
        <v>1</v>
      </c>
      <c r="J768" s="27">
        <f t="shared" si="46"/>
        <v>0</v>
      </c>
      <c r="K768" s="28">
        <f t="shared" si="47"/>
        <v>0</v>
      </c>
      <c r="L768" s="50">
        <v>0</v>
      </c>
      <c r="M768" s="1">
        <v>0</v>
      </c>
      <c r="N768" s="50">
        <v>0</v>
      </c>
      <c r="O768" s="28">
        <f t="shared" si="48"/>
        <v>0</v>
      </c>
      <c r="P768" s="43">
        <v>0</v>
      </c>
      <c r="Q768" s="1">
        <v>0</v>
      </c>
      <c r="R768" s="1">
        <v>0</v>
      </c>
      <c r="S768" s="1">
        <v>0</v>
      </c>
    </row>
    <row r="769" spans="1:19" customFormat="1" hidden="1" x14ac:dyDescent="0.2">
      <c r="A769" s="1">
        <v>97560</v>
      </c>
      <c r="B769" s="2"/>
      <c r="C769" s="2"/>
      <c r="D769" s="2" t="s">
        <v>38</v>
      </c>
      <c r="E769" s="2" t="s">
        <v>1535</v>
      </c>
      <c r="F769" s="15" t="s">
        <v>1536</v>
      </c>
      <c r="G769" s="45">
        <f t="shared" si="45"/>
        <v>0</v>
      </c>
      <c r="H769" s="29">
        <v>0</v>
      </c>
      <c r="I769" s="30">
        <v>0</v>
      </c>
      <c r="J769" s="27">
        <f t="shared" si="46"/>
        <v>0</v>
      </c>
      <c r="K769" s="28">
        <f t="shared" si="47"/>
        <v>0</v>
      </c>
      <c r="L769" s="50">
        <v>0</v>
      </c>
      <c r="M769" s="1">
        <v>0</v>
      </c>
      <c r="N769" s="50">
        <v>0</v>
      </c>
      <c r="O769" s="28">
        <f t="shared" si="48"/>
        <v>0</v>
      </c>
      <c r="P769" s="43">
        <v>0</v>
      </c>
      <c r="Q769" s="1">
        <v>0</v>
      </c>
      <c r="R769" s="1">
        <v>0</v>
      </c>
      <c r="S769" s="1">
        <v>0</v>
      </c>
    </row>
    <row r="770" spans="1:19" hidden="1" x14ac:dyDescent="0.2">
      <c r="A770" s="1">
        <v>97570</v>
      </c>
      <c r="B770" s="2"/>
      <c r="C770" s="2"/>
      <c r="D770" s="93" t="s">
        <v>76</v>
      </c>
      <c r="E770" s="2" t="s">
        <v>1537</v>
      </c>
      <c r="F770" s="15" t="s">
        <v>1538</v>
      </c>
      <c r="G770" s="45">
        <f t="shared" ref="G770:G833" si="49">SUM(H770, J770)</f>
        <v>0</v>
      </c>
      <c r="H770" s="29">
        <v>0</v>
      </c>
      <c r="I770" s="30">
        <v>0</v>
      </c>
      <c r="J770" s="27">
        <f t="shared" ref="J770:J833" si="50">L770+N770</f>
        <v>0</v>
      </c>
      <c r="K770" s="28">
        <f t="shared" ref="K770:K833" si="51">MAX(P770:S770, M770)</f>
        <v>0</v>
      </c>
      <c r="L770" s="50">
        <v>0</v>
      </c>
      <c r="M770" s="1">
        <v>0</v>
      </c>
      <c r="N770" s="50">
        <v>0</v>
      </c>
      <c r="O770" s="28">
        <f t="shared" si="48"/>
        <v>0</v>
      </c>
      <c r="P770" s="43">
        <v>0</v>
      </c>
      <c r="Q770" s="1">
        <v>0</v>
      </c>
      <c r="R770" s="1">
        <v>0</v>
      </c>
      <c r="S770" s="1">
        <v>0</v>
      </c>
    </row>
    <row r="771" spans="1:19" customFormat="1" hidden="1" x14ac:dyDescent="0.2">
      <c r="A771" s="1">
        <v>97580</v>
      </c>
      <c r="B771" s="2"/>
      <c r="C771" s="2"/>
      <c r="D771" s="2" t="s">
        <v>38</v>
      </c>
      <c r="E771" s="2" t="s">
        <v>1539</v>
      </c>
      <c r="F771" s="15" t="s">
        <v>1540</v>
      </c>
      <c r="G771" s="45">
        <f t="shared" si="49"/>
        <v>0</v>
      </c>
      <c r="H771" s="29">
        <v>0</v>
      </c>
      <c r="I771" s="30">
        <v>0</v>
      </c>
      <c r="J771" s="27">
        <f t="shared" si="50"/>
        <v>0</v>
      </c>
      <c r="K771" s="28">
        <f t="shared" si="51"/>
        <v>0</v>
      </c>
      <c r="L771" s="50">
        <v>0</v>
      </c>
      <c r="M771" s="1">
        <v>0</v>
      </c>
      <c r="N771" s="50">
        <v>0</v>
      </c>
      <c r="O771" s="28">
        <f t="shared" si="48"/>
        <v>0</v>
      </c>
      <c r="P771" s="43">
        <v>0</v>
      </c>
      <c r="Q771" s="1">
        <v>0</v>
      </c>
      <c r="R771" s="1">
        <v>0</v>
      </c>
      <c r="S771" s="1">
        <v>0</v>
      </c>
    </row>
    <row r="772" spans="1:19" customFormat="1" hidden="1" x14ac:dyDescent="0.2">
      <c r="A772" s="1">
        <v>97590</v>
      </c>
      <c r="B772" s="2"/>
      <c r="C772" s="2"/>
      <c r="D772" s="2" t="s">
        <v>0</v>
      </c>
      <c r="E772" s="2" t="s">
        <v>1541</v>
      </c>
      <c r="F772" s="15" t="s">
        <v>1542</v>
      </c>
      <c r="G772" s="45">
        <f t="shared" si="49"/>
        <v>0</v>
      </c>
      <c r="H772" s="29">
        <v>0</v>
      </c>
      <c r="I772" s="30">
        <v>0</v>
      </c>
      <c r="J772" s="27">
        <f t="shared" si="50"/>
        <v>0</v>
      </c>
      <c r="K772" s="28">
        <f t="shared" si="51"/>
        <v>0</v>
      </c>
      <c r="L772" s="50">
        <v>0</v>
      </c>
      <c r="M772" s="1">
        <v>0</v>
      </c>
      <c r="N772" s="50">
        <v>0</v>
      </c>
      <c r="O772" s="28">
        <f t="shared" si="48"/>
        <v>0</v>
      </c>
      <c r="P772" s="43">
        <v>0</v>
      </c>
      <c r="Q772" s="1">
        <v>0</v>
      </c>
      <c r="R772" s="1">
        <v>0</v>
      </c>
      <c r="S772" s="1">
        <v>0</v>
      </c>
    </row>
    <row r="773" spans="1:19" customFormat="1" hidden="1" x14ac:dyDescent="0.2">
      <c r="A773" s="1">
        <v>97600</v>
      </c>
      <c r="B773" s="2" t="s">
        <v>45</v>
      </c>
      <c r="C773" s="2" t="s">
        <v>45</v>
      </c>
      <c r="D773" s="2"/>
      <c r="E773" s="2" t="s">
        <v>1543</v>
      </c>
      <c r="F773" s="15"/>
      <c r="G773" s="45">
        <f t="shared" si="49"/>
        <v>0</v>
      </c>
      <c r="H773" s="29">
        <v>0</v>
      </c>
      <c r="I773" s="30">
        <v>0</v>
      </c>
      <c r="J773" s="27">
        <f t="shared" si="50"/>
        <v>0</v>
      </c>
      <c r="K773" s="28">
        <f t="shared" si="51"/>
        <v>0</v>
      </c>
      <c r="L773" s="50">
        <v>0</v>
      </c>
      <c r="M773" s="1">
        <v>0</v>
      </c>
      <c r="N773" s="50">
        <v>0</v>
      </c>
      <c r="O773" s="28">
        <f t="shared" si="48"/>
        <v>0</v>
      </c>
      <c r="P773" s="43">
        <v>0</v>
      </c>
      <c r="Q773" s="1">
        <v>0</v>
      </c>
      <c r="R773" s="1">
        <v>0</v>
      </c>
      <c r="S773" s="1">
        <v>0</v>
      </c>
    </row>
    <row r="774" spans="1:19" customFormat="1" hidden="1" x14ac:dyDescent="0.2">
      <c r="A774" s="1">
        <v>97610</v>
      </c>
      <c r="B774" s="2" t="s">
        <v>45</v>
      </c>
      <c r="C774" s="2" t="s">
        <v>45</v>
      </c>
      <c r="D774" s="2"/>
      <c r="E774" s="2" t="s">
        <v>1544</v>
      </c>
      <c r="F774" s="15"/>
      <c r="G774" s="45">
        <f t="shared" si="49"/>
        <v>0</v>
      </c>
      <c r="H774" s="29">
        <v>0</v>
      </c>
      <c r="I774" s="30">
        <v>0</v>
      </c>
      <c r="J774" s="27">
        <f t="shared" si="50"/>
        <v>0</v>
      </c>
      <c r="K774" s="28">
        <f t="shared" si="51"/>
        <v>0</v>
      </c>
      <c r="L774" s="50">
        <v>0</v>
      </c>
      <c r="M774" s="1">
        <v>0</v>
      </c>
      <c r="N774" s="50">
        <v>0</v>
      </c>
      <c r="O774" s="28">
        <f t="shared" si="48"/>
        <v>0</v>
      </c>
      <c r="P774" s="43">
        <v>0</v>
      </c>
      <c r="Q774" s="1">
        <v>0</v>
      </c>
      <c r="R774" s="1">
        <v>0</v>
      </c>
      <c r="S774" s="1">
        <v>0</v>
      </c>
    </row>
    <row r="775" spans="1:19" customFormat="1" hidden="1" x14ac:dyDescent="0.2">
      <c r="A775" s="1">
        <v>97630</v>
      </c>
      <c r="B775" s="2"/>
      <c r="C775" s="2"/>
      <c r="D775" s="2" t="s">
        <v>0</v>
      </c>
      <c r="E775" s="2" t="s">
        <v>1545</v>
      </c>
      <c r="F775" s="15" t="s">
        <v>1546</v>
      </c>
      <c r="G775" s="45">
        <f t="shared" si="49"/>
        <v>0</v>
      </c>
      <c r="H775" s="29">
        <v>0</v>
      </c>
      <c r="I775" s="30">
        <v>0</v>
      </c>
      <c r="J775" s="27">
        <f t="shared" si="50"/>
        <v>0</v>
      </c>
      <c r="K775" s="28">
        <f t="shared" si="51"/>
        <v>0</v>
      </c>
      <c r="L775" s="50">
        <v>0</v>
      </c>
      <c r="M775" s="1">
        <v>0</v>
      </c>
      <c r="N775" s="50">
        <v>0</v>
      </c>
      <c r="O775" s="28">
        <f t="shared" si="48"/>
        <v>0</v>
      </c>
      <c r="P775" s="43">
        <v>0</v>
      </c>
      <c r="Q775" s="1">
        <v>0</v>
      </c>
      <c r="R775" s="1">
        <v>0</v>
      </c>
      <c r="S775" s="1">
        <v>0</v>
      </c>
    </row>
    <row r="776" spans="1:19" customFormat="1" hidden="1" x14ac:dyDescent="0.2">
      <c r="A776" s="1">
        <v>97640</v>
      </c>
      <c r="B776" s="2"/>
      <c r="C776" s="2"/>
      <c r="D776" s="93" t="s">
        <v>91</v>
      </c>
      <c r="E776" s="2" t="s">
        <v>1547</v>
      </c>
      <c r="F776" s="15" t="s">
        <v>1548</v>
      </c>
      <c r="G776" s="45">
        <f t="shared" si="49"/>
        <v>0</v>
      </c>
      <c r="H776" s="29">
        <v>0</v>
      </c>
      <c r="I776" s="30">
        <v>0</v>
      </c>
      <c r="J776" s="27">
        <f t="shared" si="50"/>
        <v>0</v>
      </c>
      <c r="K776" s="28">
        <f t="shared" si="51"/>
        <v>0</v>
      </c>
      <c r="L776" s="50">
        <v>0</v>
      </c>
      <c r="M776" s="1">
        <v>0</v>
      </c>
      <c r="N776" s="50">
        <v>0</v>
      </c>
      <c r="O776" s="28">
        <f t="shared" si="48"/>
        <v>0</v>
      </c>
      <c r="P776" s="43">
        <v>0</v>
      </c>
      <c r="Q776" s="1">
        <v>0</v>
      </c>
      <c r="R776" s="1">
        <v>0</v>
      </c>
      <c r="S776" s="1">
        <v>0</v>
      </c>
    </row>
    <row r="777" spans="1:19" customFormat="1" hidden="1" x14ac:dyDescent="0.2">
      <c r="A777" s="1">
        <v>97660</v>
      </c>
      <c r="B777" s="2"/>
      <c r="C777" s="2"/>
      <c r="D777" s="2" t="s">
        <v>38</v>
      </c>
      <c r="E777" s="2" t="s">
        <v>1549</v>
      </c>
      <c r="F777" s="15" t="s">
        <v>1550</v>
      </c>
      <c r="G777" s="45">
        <f t="shared" si="49"/>
        <v>0</v>
      </c>
      <c r="H777" s="29">
        <v>0</v>
      </c>
      <c r="I777" s="30">
        <v>0</v>
      </c>
      <c r="J777" s="27">
        <f t="shared" si="50"/>
        <v>0</v>
      </c>
      <c r="K777" s="28">
        <f t="shared" si="51"/>
        <v>0</v>
      </c>
      <c r="L777" s="50">
        <v>0</v>
      </c>
      <c r="M777" s="1">
        <v>0</v>
      </c>
      <c r="N777" s="50">
        <v>0</v>
      </c>
      <c r="O777" s="28">
        <f t="shared" si="48"/>
        <v>0</v>
      </c>
      <c r="P777" s="43">
        <v>0</v>
      </c>
      <c r="Q777" s="1">
        <v>0</v>
      </c>
      <c r="R777" s="1">
        <v>0</v>
      </c>
      <c r="S777" s="1">
        <v>0</v>
      </c>
    </row>
    <row r="778" spans="1:19" customFormat="1" hidden="1" x14ac:dyDescent="0.2">
      <c r="A778" s="1">
        <v>97670</v>
      </c>
      <c r="B778" s="2"/>
      <c r="C778" s="2"/>
      <c r="D778" s="2" t="s">
        <v>38</v>
      </c>
      <c r="E778" s="2" t="s">
        <v>1551</v>
      </c>
      <c r="F778" s="15" t="s">
        <v>1552</v>
      </c>
      <c r="G778" s="45">
        <f t="shared" si="49"/>
        <v>0</v>
      </c>
      <c r="H778" s="29">
        <v>0</v>
      </c>
      <c r="I778" s="30">
        <v>0</v>
      </c>
      <c r="J778" s="27">
        <f t="shared" si="50"/>
        <v>0</v>
      </c>
      <c r="K778" s="28">
        <f t="shared" si="51"/>
        <v>0</v>
      </c>
      <c r="L778" s="50">
        <v>0</v>
      </c>
      <c r="M778" s="1">
        <v>0</v>
      </c>
      <c r="N778" s="50">
        <v>0</v>
      </c>
      <c r="O778" s="28">
        <f t="shared" si="48"/>
        <v>0</v>
      </c>
      <c r="P778" s="43">
        <v>0</v>
      </c>
      <c r="Q778" s="1">
        <v>0</v>
      </c>
      <c r="R778" s="1">
        <v>0</v>
      </c>
      <c r="S778" s="1">
        <v>0</v>
      </c>
    </row>
    <row r="779" spans="1:19" customFormat="1" hidden="1" x14ac:dyDescent="0.2">
      <c r="A779" s="1">
        <v>97680</v>
      </c>
      <c r="B779" s="2"/>
      <c r="C779" s="2"/>
      <c r="D779" s="2" t="s">
        <v>38</v>
      </c>
      <c r="E779" s="2" t="s">
        <v>1553</v>
      </c>
      <c r="F779" s="15" t="s">
        <v>1554</v>
      </c>
      <c r="G779" s="45">
        <f t="shared" si="49"/>
        <v>0</v>
      </c>
      <c r="H779" s="29">
        <v>0</v>
      </c>
      <c r="I779" s="30">
        <v>0</v>
      </c>
      <c r="J779" s="27">
        <f t="shared" si="50"/>
        <v>0</v>
      </c>
      <c r="K779" s="28">
        <f t="shared" si="51"/>
        <v>0</v>
      </c>
      <c r="L779" s="50">
        <v>0</v>
      </c>
      <c r="M779" s="1">
        <v>0</v>
      </c>
      <c r="N779" s="50">
        <v>0</v>
      </c>
      <c r="O779" s="28">
        <f t="shared" si="48"/>
        <v>0</v>
      </c>
      <c r="P779" s="43">
        <v>0</v>
      </c>
      <c r="Q779" s="1">
        <v>0</v>
      </c>
      <c r="R779" s="1">
        <v>0</v>
      </c>
      <c r="S779" s="1">
        <v>0</v>
      </c>
    </row>
    <row r="780" spans="1:19" customFormat="1" x14ac:dyDescent="0.2">
      <c r="A780" s="1">
        <v>97700</v>
      </c>
      <c r="B780" s="2"/>
      <c r="C780" s="2"/>
      <c r="D780" s="2" t="s">
        <v>38</v>
      </c>
      <c r="E780" s="2" t="s">
        <v>1555</v>
      </c>
      <c r="F780" s="15" t="s">
        <v>1556</v>
      </c>
      <c r="G780" s="45">
        <f t="shared" si="49"/>
        <v>12</v>
      </c>
      <c r="H780" s="29">
        <v>6</v>
      </c>
      <c r="I780" s="30">
        <v>2</v>
      </c>
      <c r="J780" s="27">
        <f t="shared" si="50"/>
        <v>6</v>
      </c>
      <c r="K780" s="28">
        <f t="shared" si="51"/>
        <v>3</v>
      </c>
      <c r="L780" s="50">
        <v>0</v>
      </c>
      <c r="M780" s="1">
        <v>0</v>
      </c>
      <c r="N780" s="50">
        <v>6</v>
      </c>
      <c r="O780" s="28">
        <f t="shared" si="48"/>
        <v>3</v>
      </c>
      <c r="P780" s="43">
        <v>3</v>
      </c>
      <c r="Q780" s="1">
        <v>2</v>
      </c>
      <c r="R780" s="1">
        <v>1</v>
      </c>
      <c r="S780" s="1">
        <v>0</v>
      </c>
    </row>
    <row r="781" spans="1:19" customFormat="1" x14ac:dyDescent="0.2">
      <c r="A781" s="1">
        <v>97710</v>
      </c>
      <c r="B781" s="2"/>
      <c r="C781" s="2"/>
      <c r="D781" s="2" t="s">
        <v>38</v>
      </c>
      <c r="E781" s="2" t="s">
        <v>1557</v>
      </c>
      <c r="F781" s="15" t="s">
        <v>1558</v>
      </c>
      <c r="G781" s="45">
        <f t="shared" si="49"/>
        <v>3</v>
      </c>
      <c r="H781" s="29">
        <v>1</v>
      </c>
      <c r="I781" s="30">
        <v>1</v>
      </c>
      <c r="J781" s="27">
        <f t="shared" si="50"/>
        <v>2</v>
      </c>
      <c r="K781" s="28">
        <f t="shared" si="51"/>
        <v>1</v>
      </c>
      <c r="L781" s="50">
        <v>2</v>
      </c>
      <c r="M781" s="1">
        <v>1</v>
      </c>
      <c r="N781" s="50">
        <v>0</v>
      </c>
      <c r="O781" s="28">
        <f t="shared" si="48"/>
        <v>0</v>
      </c>
      <c r="P781" s="43">
        <v>0</v>
      </c>
      <c r="Q781" s="1">
        <v>0</v>
      </c>
      <c r="R781" s="1">
        <v>0</v>
      </c>
      <c r="S781" s="1">
        <v>0</v>
      </c>
    </row>
    <row r="782" spans="1:19" customFormat="1" hidden="1" x14ac:dyDescent="0.2">
      <c r="A782" s="1">
        <v>97720</v>
      </c>
      <c r="B782" s="2" t="s">
        <v>45</v>
      </c>
      <c r="C782" s="2" t="s">
        <v>45</v>
      </c>
      <c r="D782" s="2"/>
      <c r="E782" s="2" t="s">
        <v>1559</v>
      </c>
      <c r="F782" s="15"/>
      <c r="G782" s="45">
        <f t="shared" si="49"/>
        <v>0</v>
      </c>
      <c r="H782" s="29">
        <v>0</v>
      </c>
      <c r="I782" s="30">
        <v>0</v>
      </c>
      <c r="J782" s="27">
        <f t="shared" si="50"/>
        <v>0</v>
      </c>
      <c r="K782" s="28">
        <f t="shared" si="51"/>
        <v>0</v>
      </c>
      <c r="L782" s="50">
        <v>0</v>
      </c>
      <c r="M782" s="1">
        <v>0</v>
      </c>
      <c r="N782" s="50">
        <v>0</v>
      </c>
      <c r="O782" s="28">
        <f t="shared" si="48"/>
        <v>0</v>
      </c>
      <c r="P782" s="43">
        <v>0</v>
      </c>
      <c r="Q782" s="1">
        <v>0</v>
      </c>
      <c r="R782" s="1">
        <v>0</v>
      </c>
      <c r="S782" s="1">
        <v>0</v>
      </c>
    </row>
    <row r="783" spans="1:19" customFormat="1" x14ac:dyDescent="0.2">
      <c r="A783" s="1">
        <v>97740</v>
      </c>
      <c r="B783" s="2"/>
      <c r="C783" s="2"/>
      <c r="D783" s="2" t="s">
        <v>38</v>
      </c>
      <c r="E783" s="2" t="s">
        <v>1560</v>
      </c>
      <c r="F783" s="15" t="s">
        <v>1561</v>
      </c>
      <c r="G783" s="45">
        <f t="shared" si="49"/>
        <v>3</v>
      </c>
      <c r="H783" s="29">
        <v>3</v>
      </c>
      <c r="I783" s="30">
        <v>1</v>
      </c>
      <c r="J783" s="27">
        <f t="shared" si="50"/>
        <v>0</v>
      </c>
      <c r="K783" s="28">
        <f t="shared" si="51"/>
        <v>0</v>
      </c>
      <c r="L783" s="50">
        <v>0</v>
      </c>
      <c r="M783" s="1">
        <v>0</v>
      </c>
      <c r="N783" s="50">
        <v>0</v>
      </c>
      <c r="O783" s="28">
        <f t="shared" si="48"/>
        <v>0</v>
      </c>
      <c r="P783" s="43">
        <v>0</v>
      </c>
      <c r="Q783" s="1">
        <v>0</v>
      </c>
      <c r="R783" s="1">
        <v>0</v>
      </c>
      <c r="S783" s="1">
        <v>0</v>
      </c>
    </row>
    <row r="784" spans="1:19" customFormat="1" x14ac:dyDescent="0.2">
      <c r="A784" s="1">
        <v>97750</v>
      </c>
      <c r="B784" s="2"/>
      <c r="C784" s="2"/>
      <c r="D784" s="2" t="s">
        <v>38</v>
      </c>
      <c r="E784" s="2" t="s">
        <v>1562</v>
      </c>
      <c r="F784" s="15" t="s">
        <v>1563</v>
      </c>
      <c r="G784" s="45">
        <f t="shared" si="49"/>
        <v>1</v>
      </c>
      <c r="H784" s="29">
        <v>1</v>
      </c>
      <c r="I784" s="30">
        <v>1</v>
      </c>
      <c r="J784" s="27">
        <f t="shared" si="50"/>
        <v>0</v>
      </c>
      <c r="K784" s="28">
        <f t="shared" si="51"/>
        <v>0</v>
      </c>
      <c r="L784" s="50">
        <v>0</v>
      </c>
      <c r="M784" s="1">
        <v>0</v>
      </c>
      <c r="N784" s="50">
        <v>0</v>
      </c>
      <c r="O784" s="28">
        <f t="shared" si="48"/>
        <v>0</v>
      </c>
      <c r="P784" s="43">
        <v>0</v>
      </c>
      <c r="Q784" s="1">
        <v>0</v>
      </c>
      <c r="R784" s="1">
        <v>0</v>
      </c>
      <c r="S784" s="1">
        <v>0</v>
      </c>
    </row>
    <row r="785" spans="1:19" customFormat="1" hidden="1" x14ac:dyDescent="0.2">
      <c r="A785" s="1">
        <v>97800</v>
      </c>
      <c r="B785" s="2"/>
      <c r="C785" s="2"/>
      <c r="D785" s="2" t="s">
        <v>38</v>
      </c>
      <c r="E785" s="2" t="s">
        <v>1564</v>
      </c>
      <c r="F785" s="15" t="s">
        <v>1565</v>
      </c>
      <c r="G785" s="45">
        <f t="shared" si="49"/>
        <v>0</v>
      </c>
      <c r="H785" s="29">
        <v>0</v>
      </c>
      <c r="I785" s="30">
        <v>0</v>
      </c>
      <c r="J785" s="27">
        <f t="shared" si="50"/>
        <v>0</v>
      </c>
      <c r="K785" s="28">
        <f t="shared" si="51"/>
        <v>0</v>
      </c>
      <c r="L785" s="50">
        <v>0</v>
      </c>
      <c r="M785" s="1">
        <v>0</v>
      </c>
      <c r="N785" s="50">
        <v>0</v>
      </c>
      <c r="O785" s="28">
        <f t="shared" si="48"/>
        <v>0</v>
      </c>
      <c r="P785" s="43">
        <v>0</v>
      </c>
      <c r="Q785" s="1">
        <v>0</v>
      </c>
      <c r="R785" s="1">
        <v>0</v>
      </c>
      <c r="S785" s="1">
        <v>0</v>
      </c>
    </row>
    <row r="786" spans="1:19" customFormat="1" x14ac:dyDescent="0.2">
      <c r="A786" s="40">
        <v>97800.6</v>
      </c>
      <c r="B786" s="2" t="s">
        <v>427</v>
      </c>
      <c r="C786" s="2" t="s">
        <v>427</v>
      </c>
      <c r="D786" s="2" t="s">
        <v>106</v>
      </c>
      <c r="E786" s="2" t="s">
        <v>1566</v>
      </c>
      <c r="F786" s="15" t="s">
        <v>1572</v>
      </c>
      <c r="G786" s="45">
        <f t="shared" si="49"/>
        <v>22</v>
      </c>
      <c r="H786" s="29">
        <v>5</v>
      </c>
      <c r="I786" s="30">
        <v>1</v>
      </c>
      <c r="J786" s="27">
        <f t="shared" si="50"/>
        <v>17</v>
      </c>
      <c r="K786" s="28">
        <f t="shared" si="51"/>
        <v>10</v>
      </c>
      <c r="L786" s="50">
        <v>3</v>
      </c>
      <c r="M786" s="1">
        <v>5</v>
      </c>
      <c r="N786" s="50">
        <v>14</v>
      </c>
      <c r="O786" s="28">
        <f t="shared" si="48"/>
        <v>10</v>
      </c>
      <c r="P786" s="43">
        <v>10</v>
      </c>
      <c r="Q786" s="1">
        <v>2</v>
      </c>
      <c r="R786" s="1">
        <v>5</v>
      </c>
      <c r="S786" s="1">
        <v>0</v>
      </c>
    </row>
    <row r="787" spans="1:19" customFormat="1" hidden="1" x14ac:dyDescent="0.2">
      <c r="A787" s="1">
        <v>97810</v>
      </c>
      <c r="B787" s="2"/>
      <c r="C787" s="2"/>
      <c r="D787" s="2" t="s">
        <v>38</v>
      </c>
      <c r="E787" s="2" t="s">
        <v>1567</v>
      </c>
      <c r="F787" s="15" t="s">
        <v>1568</v>
      </c>
      <c r="G787" s="45">
        <f t="shared" si="49"/>
        <v>0</v>
      </c>
      <c r="H787" s="29">
        <v>0</v>
      </c>
      <c r="I787" s="30">
        <v>0</v>
      </c>
      <c r="J787" s="27">
        <f t="shared" si="50"/>
        <v>0</v>
      </c>
      <c r="K787" s="28">
        <f t="shared" si="51"/>
        <v>0</v>
      </c>
      <c r="L787" s="50">
        <v>0</v>
      </c>
      <c r="M787" s="1">
        <v>0</v>
      </c>
      <c r="N787" s="50">
        <v>0</v>
      </c>
      <c r="O787" s="28">
        <f t="shared" si="48"/>
        <v>0</v>
      </c>
      <c r="P787" s="43">
        <v>0</v>
      </c>
      <c r="Q787" s="1">
        <v>0</v>
      </c>
      <c r="R787" s="1">
        <v>0</v>
      </c>
      <c r="S787" s="1">
        <v>0</v>
      </c>
    </row>
    <row r="788" spans="1:19" customFormat="1" hidden="1" x14ac:dyDescent="0.2">
      <c r="A788" s="1">
        <v>97820</v>
      </c>
      <c r="B788" s="2"/>
      <c r="C788" s="2"/>
      <c r="D788" s="2" t="s">
        <v>38</v>
      </c>
      <c r="E788" s="2" t="s">
        <v>1569</v>
      </c>
      <c r="F788" s="15" t="s">
        <v>1570</v>
      </c>
      <c r="G788" s="45">
        <f t="shared" si="49"/>
        <v>0</v>
      </c>
      <c r="H788" s="29">
        <v>0</v>
      </c>
      <c r="I788" s="30">
        <v>0</v>
      </c>
      <c r="J788" s="27">
        <f t="shared" si="50"/>
        <v>0</v>
      </c>
      <c r="K788" s="28">
        <f t="shared" si="51"/>
        <v>0</v>
      </c>
      <c r="L788" s="50">
        <v>0</v>
      </c>
      <c r="M788" s="1">
        <v>0</v>
      </c>
      <c r="N788" s="50">
        <v>0</v>
      </c>
      <c r="O788" s="28">
        <f t="shared" si="48"/>
        <v>0</v>
      </c>
      <c r="P788" s="43">
        <v>0</v>
      </c>
      <c r="Q788" s="1">
        <v>0</v>
      </c>
      <c r="R788" s="1">
        <v>0</v>
      </c>
      <c r="S788" s="1">
        <v>0</v>
      </c>
    </row>
    <row r="789" spans="1:19" customFormat="1" hidden="1" x14ac:dyDescent="0.2">
      <c r="A789" s="40">
        <v>97820.5</v>
      </c>
      <c r="B789" s="2" t="s">
        <v>427</v>
      </c>
      <c r="C789" s="2" t="s">
        <v>427</v>
      </c>
      <c r="D789" s="2" t="s">
        <v>106</v>
      </c>
      <c r="E789" s="2" t="s">
        <v>1571</v>
      </c>
      <c r="F789" s="15" t="s">
        <v>1572</v>
      </c>
      <c r="G789" s="45">
        <f t="shared" si="49"/>
        <v>0</v>
      </c>
      <c r="H789" s="29">
        <v>0</v>
      </c>
      <c r="I789" s="30">
        <v>0</v>
      </c>
      <c r="J789" s="27">
        <f t="shared" si="50"/>
        <v>0</v>
      </c>
      <c r="K789" s="28">
        <f t="shared" si="51"/>
        <v>0</v>
      </c>
      <c r="L789" s="50">
        <v>0</v>
      </c>
      <c r="M789" s="1">
        <v>0</v>
      </c>
      <c r="N789" s="50">
        <v>0</v>
      </c>
      <c r="O789" s="28">
        <f t="shared" si="48"/>
        <v>0</v>
      </c>
      <c r="P789" s="43">
        <v>0</v>
      </c>
      <c r="Q789" s="1">
        <v>0</v>
      </c>
      <c r="R789" s="1">
        <v>0</v>
      </c>
      <c r="S789" s="1">
        <v>0</v>
      </c>
    </row>
    <row r="790" spans="1:19" customFormat="1" hidden="1" x14ac:dyDescent="0.2">
      <c r="A790" s="1">
        <v>97840</v>
      </c>
      <c r="B790" s="2"/>
      <c r="C790" s="2"/>
      <c r="D790" s="2" t="s">
        <v>38</v>
      </c>
      <c r="E790" s="2" t="s">
        <v>1573</v>
      </c>
      <c r="F790" s="15" t="s">
        <v>1574</v>
      </c>
      <c r="G790" s="45">
        <f t="shared" si="49"/>
        <v>0</v>
      </c>
      <c r="H790" s="29">
        <v>0</v>
      </c>
      <c r="I790" s="30">
        <v>0</v>
      </c>
      <c r="J790" s="27">
        <f t="shared" si="50"/>
        <v>0</v>
      </c>
      <c r="K790" s="28">
        <f t="shared" si="51"/>
        <v>0</v>
      </c>
      <c r="L790" s="50">
        <v>0</v>
      </c>
      <c r="M790" s="1">
        <v>0</v>
      </c>
      <c r="N790" s="50">
        <v>0</v>
      </c>
      <c r="O790" s="28">
        <f t="shared" si="48"/>
        <v>0</v>
      </c>
      <c r="P790" s="43">
        <v>0</v>
      </c>
      <c r="Q790" s="1">
        <v>0</v>
      </c>
      <c r="R790" s="1">
        <v>0</v>
      </c>
      <c r="S790" s="1">
        <v>0</v>
      </c>
    </row>
    <row r="791" spans="1:19" customFormat="1" hidden="1" x14ac:dyDescent="0.2">
      <c r="A791" s="1">
        <v>97841</v>
      </c>
      <c r="B791" s="2"/>
      <c r="C791" s="2"/>
      <c r="D791" s="2"/>
      <c r="E791" s="2" t="s">
        <v>1573</v>
      </c>
      <c r="F791" s="15"/>
      <c r="G791" s="45">
        <f t="shared" si="49"/>
        <v>0</v>
      </c>
      <c r="H791" s="29">
        <v>0</v>
      </c>
      <c r="I791" s="30">
        <v>0</v>
      </c>
      <c r="J791" s="27">
        <f t="shared" si="50"/>
        <v>0</v>
      </c>
      <c r="K791" s="28">
        <f t="shared" si="51"/>
        <v>0</v>
      </c>
      <c r="L791" s="50">
        <v>0</v>
      </c>
      <c r="M791" s="1">
        <v>0</v>
      </c>
      <c r="N791" s="50">
        <v>0</v>
      </c>
      <c r="O791" s="28">
        <f t="shared" si="48"/>
        <v>0</v>
      </c>
      <c r="P791" s="43">
        <v>0</v>
      </c>
      <c r="Q791" s="1">
        <v>0</v>
      </c>
      <c r="R791" s="1">
        <v>0</v>
      </c>
      <c r="S791" s="1">
        <v>0</v>
      </c>
    </row>
    <row r="792" spans="1:19" customFormat="1" x14ac:dyDescent="0.2">
      <c r="A792" s="1">
        <v>97860</v>
      </c>
      <c r="B792" s="2"/>
      <c r="C792" s="2"/>
      <c r="D792" s="2" t="s">
        <v>38</v>
      </c>
      <c r="E792" s="2" t="s">
        <v>1575</v>
      </c>
      <c r="F792" s="15" t="s">
        <v>1576</v>
      </c>
      <c r="G792" s="45">
        <f t="shared" si="49"/>
        <v>8</v>
      </c>
      <c r="H792" s="29">
        <v>4</v>
      </c>
      <c r="I792" s="30">
        <v>1</v>
      </c>
      <c r="J792" s="27">
        <f t="shared" si="50"/>
        <v>4</v>
      </c>
      <c r="K792" s="28">
        <f t="shared" si="51"/>
        <v>4</v>
      </c>
      <c r="L792" s="50">
        <v>0</v>
      </c>
      <c r="M792" s="1">
        <v>0</v>
      </c>
      <c r="N792" s="50">
        <v>4</v>
      </c>
      <c r="O792" s="28">
        <f t="shared" si="48"/>
        <v>4</v>
      </c>
      <c r="P792" s="43">
        <v>1</v>
      </c>
      <c r="Q792" s="1">
        <v>0</v>
      </c>
      <c r="R792" s="1">
        <v>4</v>
      </c>
      <c r="S792" s="1">
        <v>3</v>
      </c>
    </row>
    <row r="793" spans="1:19" customFormat="1" hidden="1" x14ac:dyDescent="0.2">
      <c r="A793" s="1">
        <v>97870</v>
      </c>
      <c r="B793" s="2" t="s">
        <v>45</v>
      </c>
      <c r="C793" s="2" t="s">
        <v>1577</v>
      </c>
      <c r="D793" s="39" t="s">
        <v>91</v>
      </c>
      <c r="E793" s="2" t="s">
        <v>1578</v>
      </c>
      <c r="F793" s="15" t="s">
        <v>1579</v>
      </c>
      <c r="G793" s="45">
        <f t="shared" si="49"/>
        <v>0</v>
      </c>
      <c r="H793" s="29">
        <v>0</v>
      </c>
      <c r="I793" s="30">
        <v>0</v>
      </c>
      <c r="J793" s="27">
        <f t="shared" si="50"/>
        <v>0</v>
      </c>
      <c r="K793" s="28">
        <f t="shared" si="51"/>
        <v>0</v>
      </c>
      <c r="L793" s="50">
        <v>0</v>
      </c>
      <c r="M793" s="1">
        <v>0</v>
      </c>
      <c r="N793" s="50">
        <v>0</v>
      </c>
      <c r="O793" s="28">
        <f t="shared" si="48"/>
        <v>0</v>
      </c>
      <c r="P793" s="43">
        <v>0</v>
      </c>
      <c r="Q793" s="1">
        <v>0</v>
      </c>
      <c r="R793" s="1">
        <v>0</v>
      </c>
      <c r="S793" s="1">
        <v>0</v>
      </c>
    </row>
    <row r="794" spans="1:19" customFormat="1" hidden="1" x14ac:dyDescent="0.2">
      <c r="A794" s="1">
        <v>97890</v>
      </c>
      <c r="B794" s="2"/>
      <c r="C794" s="2"/>
      <c r="D794" s="2" t="s">
        <v>38</v>
      </c>
      <c r="E794" s="2" t="s">
        <v>1580</v>
      </c>
      <c r="F794" s="15" t="s">
        <v>1581</v>
      </c>
      <c r="G794" s="45">
        <f t="shared" si="49"/>
        <v>0</v>
      </c>
      <c r="H794" s="29">
        <v>0</v>
      </c>
      <c r="I794" s="30">
        <v>0</v>
      </c>
      <c r="J794" s="27">
        <f t="shared" si="50"/>
        <v>0</v>
      </c>
      <c r="K794" s="28">
        <f t="shared" si="51"/>
        <v>0</v>
      </c>
      <c r="L794" s="50">
        <v>0</v>
      </c>
      <c r="M794" s="1">
        <v>0</v>
      </c>
      <c r="N794" s="50">
        <v>0</v>
      </c>
      <c r="O794" s="28">
        <f t="shared" si="48"/>
        <v>0</v>
      </c>
      <c r="P794" s="43">
        <v>0</v>
      </c>
      <c r="Q794" s="1">
        <v>0</v>
      </c>
      <c r="R794" s="1">
        <v>0</v>
      </c>
      <c r="S794" s="1">
        <v>0</v>
      </c>
    </row>
    <row r="795" spans="1:19" customFormat="1" x14ac:dyDescent="0.2">
      <c r="A795" s="40">
        <v>97890.5</v>
      </c>
      <c r="B795" s="2" t="s">
        <v>427</v>
      </c>
      <c r="C795" s="2" t="s">
        <v>427</v>
      </c>
      <c r="D795" s="2" t="s">
        <v>106</v>
      </c>
      <c r="E795" s="2" t="s">
        <v>1582</v>
      </c>
      <c r="F795" s="15" t="s">
        <v>1583</v>
      </c>
      <c r="G795" s="45">
        <f t="shared" si="49"/>
        <v>9</v>
      </c>
      <c r="H795" s="29">
        <v>2</v>
      </c>
      <c r="I795" s="30">
        <v>2</v>
      </c>
      <c r="J795" s="27">
        <f t="shared" si="50"/>
        <v>7</v>
      </c>
      <c r="K795" s="28">
        <f t="shared" si="51"/>
        <v>8</v>
      </c>
      <c r="L795" s="50">
        <v>0</v>
      </c>
      <c r="M795" s="1">
        <v>0</v>
      </c>
      <c r="N795" s="50">
        <v>7</v>
      </c>
      <c r="O795" s="28">
        <f t="shared" si="48"/>
        <v>8</v>
      </c>
      <c r="P795" s="43">
        <v>5</v>
      </c>
      <c r="Q795" s="1">
        <v>2</v>
      </c>
      <c r="R795" s="1">
        <v>3</v>
      </c>
      <c r="S795" s="1">
        <v>8</v>
      </c>
    </row>
    <row r="796" spans="1:19" customFormat="1" hidden="1" x14ac:dyDescent="0.2">
      <c r="A796" s="1">
        <v>97900</v>
      </c>
      <c r="B796" s="2"/>
      <c r="C796" s="2"/>
      <c r="D796" s="2" t="s">
        <v>38</v>
      </c>
      <c r="E796" s="2" t="s">
        <v>1584</v>
      </c>
      <c r="F796" s="15" t="s">
        <v>1585</v>
      </c>
      <c r="G796" s="45">
        <f t="shared" si="49"/>
        <v>0</v>
      </c>
      <c r="H796" s="29">
        <v>0</v>
      </c>
      <c r="I796" s="30">
        <v>0</v>
      </c>
      <c r="J796" s="27">
        <f t="shared" si="50"/>
        <v>0</v>
      </c>
      <c r="K796" s="28">
        <f t="shared" si="51"/>
        <v>0</v>
      </c>
      <c r="L796" s="50">
        <v>0</v>
      </c>
      <c r="M796" s="1">
        <v>0</v>
      </c>
      <c r="N796" s="50">
        <v>0</v>
      </c>
      <c r="O796" s="28">
        <f t="shared" si="48"/>
        <v>0</v>
      </c>
      <c r="P796" s="43">
        <v>0</v>
      </c>
      <c r="Q796" s="1">
        <v>0</v>
      </c>
      <c r="R796" s="1">
        <v>0</v>
      </c>
      <c r="S796" s="1">
        <v>0</v>
      </c>
    </row>
    <row r="797" spans="1:19" hidden="1" x14ac:dyDescent="0.2">
      <c r="A797" s="1">
        <v>97910</v>
      </c>
      <c r="B797" s="2" t="s">
        <v>460</v>
      </c>
      <c r="C797" s="2" t="s">
        <v>460</v>
      </c>
      <c r="D797" s="2" t="s">
        <v>38</v>
      </c>
      <c r="E797" s="2" t="s">
        <v>1586</v>
      </c>
      <c r="F797" s="15" t="s">
        <v>1587</v>
      </c>
      <c r="G797" s="45">
        <f t="shared" si="49"/>
        <v>0</v>
      </c>
      <c r="H797" s="29">
        <v>0</v>
      </c>
      <c r="I797" s="30">
        <v>0</v>
      </c>
      <c r="J797" s="27">
        <f t="shared" si="50"/>
        <v>0</v>
      </c>
      <c r="K797" s="28">
        <f t="shared" si="51"/>
        <v>0</v>
      </c>
      <c r="L797" s="50">
        <v>0</v>
      </c>
      <c r="M797" s="1">
        <v>0</v>
      </c>
      <c r="N797" s="50">
        <v>0</v>
      </c>
      <c r="O797" s="28">
        <f t="shared" si="48"/>
        <v>0</v>
      </c>
      <c r="P797" s="43">
        <v>0</v>
      </c>
      <c r="Q797" s="1">
        <v>0</v>
      </c>
      <c r="R797" s="1">
        <v>0</v>
      </c>
      <c r="S797" s="1">
        <v>0</v>
      </c>
    </row>
    <row r="798" spans="1:19" customFormat="1" hidden="1" x14ac:dyDescent="0.2">
      <c r="A798" s="1">
        <v>97940</v>
      </c>
      <c r="B798" s="2"/>
      <c r="C798" s="2"/>
      <c r="D798" s="93" t="s">
        <v>76</v>
      </c>
      <c r="E798" s="2" t="s">
        <v>1588</v>
      </c>
      <c r="F798" s="15" t="s">
        <v>1589</v>
      </c>
      <c r="G798" s="45">
        <f t="shared" si="49"/>
        <v>0</v>
      </c>
      <c r="H798" s="29">
        <v>0</v>
      </c>
      <c r="I798" s="30">
        <v>0</v>
      </c>
      <c r="J798" s="27">
        <f t="shared" si="50"/>
        <v>0</v>
      </c>
      <c r="K798" s="28">
        <f t="shared" si="51"/>
        <v>0</v>
      </c>
      <c r="L798" s="50">
        <v>0</v>
      </c>
      <c r="M798" s="1">
        <v>0</v>
      </c>
      <c r="N798" s="50">
        <v>0</v>
      </c>
      <c r="O798" s="28">
        <f t="shared" si="48"/>
        <v>0</v>
      </c>
      <c r="P798" s="43">
        <v>0</v>
      </c>
      <c r="Q798" s="1">
        <v>0</v>
      </c>
      <c r="R798" s="1">
        <v>0</v>
      </c>
      <c r="S798" s="1">
        <v>0</v>
      </c>
    </row>
    <row r="799" spans="1:19" customFormat="1" hidden="1" x14ac:dyDescent="0.2">
      <c r="A799" s="1">
        <v>97950</v>
      </c>
      <c r="B799" s="2"/>
      <c r="C799" s="2"/>
      <c r="D799" s="2" t="s">
        <v>38</v>
      </c>
      <c r="E799" s="2" t="s">
        <v>1590</v>
      </c>
      <c r="F799" s="15" t="s">
        <v>1591</v>
      </c>
      <c r="G799" s="45">
        <f t="shared" si="49"/>
        <v>0</v>
      </c>
      <c r="H799" s="29">
        <v>0</v>
      </c>
      <c r="I799" s="30">
        <v>0</v>
      </c>
      <c r="J799" s="27">
        <f t="shared" si="50"/>
        <v>0</v>
      </c>
      <c r="K799" s="28">
        <f t="shared" si="51"/>
        <v>0</v>
      </c>
      <c r="L799" s="50">
        <v>0</v>
      </c>
      <c r="M799" s="1">
        <v>0</v>
      </c>
      <c r="N799" s="50">
        <v>0</v>
      </c>
      <c r="O799" s="28">
        <f t="shared" si="48"/>
        <v>0</v>
      </c>
      <c r="P799" s="43">
        <v>0</v>
      </c>
      <c r="Q799" s="1">
        <v>0</v>
      </c>
      <c r="R799" s="1">
        <v>0</v>
      </c>
      <c r="S799" s="1">
        <v>0</v>
      </c>
    </row>
    <row r="800" spans="1:19" hidden="1" x14ac:dyDescent="0.2">
      <c r="A800" s="1">
        <v>97970</v>
      </c>
      <c r="B800" s="2"/>
      <c r="C800" s="2"/>
      <c r="D800" s="93" t="s">
        <v>91</v>
      </c>
      <c r="E800" s="2" t="s">
        <v>1592</v>
      </c>
      <c r="F800" s="15" t="s">
        <v>1593</v>
      </c>
      <c r="G800" s="45">
        <f t="shared" si="49"/>
        <v>0</v>
      </c>
      <c r="H800" s="29">
        <v>0</v>
      </c>
      <c r="I800" s="30">
        <v>0</v>
      </c>
      <c r="J800" s="27">
        <f t="shared" si="50"/>
        <v>0</v>
      </c>
      <c r="K800" s="28">
        <f t="shared" si="51"/>
        <v>0</v>
      </c>
      <c r="L800" s="50">
        <v>0</v>
      </c>
      <c r="M800" s="1">
        <v>0</v>
      </c>
      <c r="N800" s="50">
        <v>0</v>
      </c>
      <c r="O800" s="28">
        <f t="shared" si="48"/>
        <v>0</v>
      </c>
      <c r="P800" s="43">
        <v>0</v>
      </c>
      <c r="Q800" s="1">
        <v>0</v>
      </c>
      <c r="R800" s="1">
        <v>0</v>
      </c>
      <c r="S800" s="1">
        <v>0</v>
      </c>
    </row>
    <row r="801" spans="1:19" customFormat="1" x14ac:dyDescent="0.2">
      <c r="A801" s="1">
        <v>98010</v>
      </c>
      <c r="B801" s="2"/>
      <c r="C801" s="2"/>
      <c r="D801" s="2" t="s">
        <v>38</v>
      </c>
      <c r="E801" s="2" t="s">
        <v>1594</v>
      </c>
      <c r="F801" s="15" t="s">
        <v>1595</v>
      </c>
      <c r="G801" s="45">
        <f t="shared" si="49"/>
        <v>17</v>
      </c>
      <c r="H801" s="29">
        <v>13</v>
      </c>
      <c r="I801" s="30">
        <v>2</v>
      </c>
      <c r="J801" s="27">
        <f t="shared" si="50"/>
        <v>4</v>
      </c>
      <c r="K801" s="28">
        <f t="shared" si="51"/>
        <v>4</v>
      </c>
      <c r="L801" s="50">
        <v>0</v>
      </c>
      <c r="M801" s="1">
        <v>0</v>
      </c>
      <c r="N801" s="50">
        <v>4</v>
      </c>
      <c r="O801" s="28">
        <f t="shared" si="48"/>
        <v>4</v>
      </c>
      <c r="P801" s="43">
        <v>2</v>
      </c>
      <c r="Q801" s="1">
        <v>2</v>
      </c>
      <c r="R801" s="1">
        <v>4</v>
      </c>
      <c r="S801" s="1">
        <v>0</v>
      </c>
    </row>
    <row r="802" spans="1:19" customFormat="1" hidden="1" x14ac:dyDescent="0.2">
      <c r="A802" s="1">
        <v>98030</v>
      </c>
      <c r="B802" s="2"/>
      <c r="C802" s="2"/>
      <c r="D802" s="93" t="s">
        <v>208</v>
      </c>
      <c r="E802" s="2" t="s">
        <v>1596</v>
      </c>
      <c r="F802" s="15" t="s">
        <v>1597</v>
      </c>
      <c r="G802" s="45">
        <f t="shared" si="49"/>
        <v>0</v>
      </c>
      <c r="H802" s="29">
        <v>0</v>
      </c>
      <c r="I802" s="30">
        <v>0</v>
      </c>
      <c r="J802" s="27">
        <f t="shared" si="50"/>
        <v>0</v>
      </c>
      <c r="K802" s="28">
        <f t="shared" si="51"/>
        <v>0</v>
      </c>
      <c r="L802" s="50">
        <v>0</v>
      </c>
      <c r="M802" s="1">
        <v>0</v>
      </c>
      <c r="N802" s="50">
        <v>0</v>
      </c>
      <c r="O802" s="28">
        <f t="shared" si="48"/>
        <v>0</v>
      </c>
      <c r="P802" s="43">
        <v>0</v>
      </c>
      <c r="Q802" s="1">
        <v>0</v>
      </c>
      <c r="R802" s="1">
        <v>0</v>
      </c>
      <c r="S802" s="1">
        <v>0</v>
      </c>
    </row>
    <row r="803" spans="1:19" customFormat="1" hidden="1" x14ac:dyDescent="0.2">
      <c r="A803" s="1">
        <v>98100</v>
      </c>
      <c r="B803" s="2"/>
      <c r="C803" s="2"/>
      <c r="D803" s="2" t="s">
        <v>541</v>
      </c>
      <c r="E803" s="2" t="s">
        <v>1598</v>
      </c>
      <c r="F803" s="15" t="s">
        <v>1599</v>
      </c>
      <c r="G803" s="45">
        <f t="shared" si="49"/>
        <v>0</v>
      </c>
      <c r="H803" s="29">
        <v>0</v>
      </c>
      <c r="I803" s="30">
        <v>0</v>
      </c>
      <c r="J803" s="27">
        <f t="shared" si="50"/>
        <v>0</v>
      </c>
      <c r="K803" s="28">
        <f t="shared" si="51"/>
        <v>0</v>
      </c>
      <c r="L803" s="50">
        <v>0</v>
      </c>
      <c r="M803" s="1">
        <v>0</v>
      </c>
      <c r="N803" s="50">
        <v>0</v>
      </c>
      <c r="O803" s="28">
        <f t="shared" si="48"/>
        <v>0</v>
      </c>
      <c r="P803" s="43">
        <v>0</v>
      </c>
      <c r="Q803" s="1">
        <v>0</v>
      </c>
      <c r="R803" s="1">
        <v>0</v>
      </c>
      <c r="S803" s="1">
        <v>0</v>
      </c>
    </row>
    <row r="804" spans="1:19" customFormat="1" x14ac:dyDescent="0.2">
      <c r="A804" s="1">
        <v>98140</v>
      </c>
      <c r="B804" s="2"/>
      <c r="C804" s="2"/>
      <c r="D804" s="2" t="s">
        <v>38</v>
      </c>
      <c r="E804" s="2" t="s">
        <v>1600</v>
      </c>
      <c r="F804" s="15" t="s">
        <v>1601</v>
      </c>
      <c r="G804" s="45">
        <f t="shared" si="49"/>
        <v>2</v>
      </c>
      <c r="H804" s="29">
        <v>1</v>
      </c>
      <c r="I804" s="30">
        <v>1</v>
      </c>
      <c r="J804" s="27">
        <f t="shared" si="50"/>
        <v>1</v>
      </c>
      <c r="K804" s="28">
        <f t="shared" si="51"/>
        <v>1</v>
      </c>
      <c r="L804" s="50">
        <v>1</v>
      </c>
      <c r="M804" s="1">
        <v>1</v>
      </c>
      <c r="N804" s="50">
        <v>0</v>
      </c>
      <c r="O804" s="28">
        <f t="shared" si="48"/>
        <v>0</v>
      </c>
      <c r="P804" s="43">
        <v>0</v>
      </c>
      <c r="Q804" s="1">
        <v>0</v>
      </c>
      <c r="R804" s="1">
        <v>0</v>
      </c>
      <c r="S804" s="1">
        <v>0</v>
      </c>
    </row>
    <row r="805" spans="1:19" customFormat="1" x14ac:dyDescent="0.2">
      <c r="A805" s="1">
        <v>98280</v>
      </c>
      <c r="B805" s="2"/>
      <c r="C805" s="2"/>
      <c r="D805" s="2" t="s">
        <v>38</v>
      </c>
      <c r="E805" s="2" t="s">
        <v>1602</v>
      </c>
      <c r="F805" s="15" t="s">
        <v>1603</v>
      </c>
      <c r="G805" s="45">
        <f t="shared" si="49"/>
        <v>1</v>
      </c>
      <c r="H805" s="29">
        <v>1</v>
      </c>
      <c r="I805" s="30">
        <v>1</v>
      </c>
      <c r="J805" s="27">
        <f t="shared" si="50"/>
        <v>0</v>
      </c>
      <c r="K805" s="28">
        <f t="shared" si="51"/>
        <v>0</v>
      </c>
      <c r="L805" s="50">
        <v>0</v>
      </c>
      <c r="M805" s="1">
        <v>0</v>
      </c>
      <c r="N805" s="50">
        <v>0</v>
      </c>
      <c r="O805" s="28">
        <f t="shared" ref="O805:O868" si="52">MAX(P805:S805)</f>
        <v>0</v>
      </c>
      <c r="P805" s="43">
        <v>0</v>
      </c>
      <c r="Q805" s="1">
        <v>0</v>
      </c>
      <c r="R805" s="1">
        <v>0</v>
      </c>
      <c r="S805" s="1">
        <v>0</v>
      </c>
    </row>
    <row r="806" spans="1:19" customFormat="1" hidden="1" x14ac:dyDescent="0.2">
      <c r="A806" s="40">
        <v>98280.5</v>
      </c>
      <c r="B806" s="2" t="s">
        <v>373</v>
      </c>
      <c r="C806" s="2" t="s">
        <v>373</v>
      </c>
      <c r="D806" s="2"/>
      <c r="E806" s="2" t="s">
        <v>1604</v>
      </c>
      <c r="F806" s="15" t="s">
        <v>1605</v>
      </c>
      <c r="G806" s="45">
        <f t="shared" si="49"/>
        <v>0</v>
      </c>
      <c r="H806" s="29">
        <v>0</v>
      </c>
      <c r="I806" s="30">
        <v>0</v>
      </c>
      <c r="J806" s="27">
        <f t="shared" si="50"/>
        <v>0</v>
      </c>
      <c r="K806" s="28">
        <f t="shared" si="51"/>
        <v>0</v>
      </c>
      <c r="L806" s="50">
        <v>0</v>
      </c>
      <c r="M806" s="1">
        <v>0</v>
      </c>
      <c r="N806" s="50">
        <v>0</v>
      </c>
      <c r="O806" s="28">
        <f t="shared" si="52"/>
        <v>0</v>
      </c>
      <c r="P806" s="43">
        <v>0</v>
      </c>
      <c r="Q806" s="1">
        <v>0</v>
      </c>
      <c r="R806" s="1">
        <v>0</v>
      </c>
      <c r="S806" s="1">
        <v>0</v>
      </c>
    </row>
    <row r="807" spans="1:19" customFormat="1" hidden="1" x14ac:dyDescent="0.2">
      <c r="A807" s="1">
        <v>98290</v>
      </c>
      <c r="B807" s="2"/>
      <c r="C807" s="2"/>
      <c r="D807" s="2" t="s">
        <v>38</v>
      </c>
      <c r="E807" s="2" t="s">
        <v>1606</v>
      </c>
      <c r="F807" s="15" t="s">
        <v>1607</v>
      </c>
      <c r="G807" s="45">
        <f t="shared" si="49"/>
        <v>0</v>
      </c>
      <c r="H807" s="29">
        <v>0</v>
      </c>
      <c r="I807" s="30">
        <v>0</v>
      </c>
      <c r="J807" s="27">
        <f t="shared" si="50"/>
        <v>0</v>
      </c>
      <c r="K807" s="28">
        <f t="shared" si="51"/>
        <v>0</v>
      </c>
      <c r="L807" s="50">
        <v>0</v>
      </c>
      <c r="M807" s="1">
        <v>0</v>
      </c>
      <c r="N807" s="50">
        <v>0</v>
      </c>
      <c r="O807" s="28">
        <f t="shared" si="52"/>
        <v>0</v>
      </c>
      <c r="P807" s="43">
        <v>0</v>
      </c>
      <c r="Q807" s="1">
        <v>0</v>
      </c>
      <c r="R807" s="1">
        <v>0</v>
      </c>
      <c r="S807" s="1">
        <v>0</v>
      </c>
    </row>
    <row r="808" spans="1:19" customFormat="1" hidden="1" x14ac:dyDescent="0.2">
      <c r="A808" s="1">
        <v>98310</v>
      </c>
      <c r="B808" s="2"/>
      <c r="C808" s="2"/>
      <c r="D808" s="93" t="s">
        <v>76</v>
      </c>
      <c r="E808" s="2" t="s">
        <v>1608</v>
      </c>
      <c r="F808" s="15" t="s">
        <v>1609</v>
      </c>
      <c r="G808" s="45">
        <f t="shared" si="49"/>
        <v>0</v>
      </c>
      <c r="H808" s="29">
        <v>0</v>
      </c>
      <c r="I808" s="30">
        <v>0</v>
      </c>
      <c r="J808" s="27">
        <f t="shared" si="50"/>
        <v>0</v>
      </c>
      <c r="K808" s="28">
        <f t="shared" si="51"/>
        <v>0</v>
      </c>
      <c r="L808" s="50">
        <v>0</v>
      </c>
      <c r="M808" s="1">
        <v>0</v>
      </c>
      <c r="N808" s="50">
        <v>0</v>
      </c>
      <c r="O808" s="28">
        <f t="shared" si="52"/>
        <v>0</v>
      </c>
      <c r="P808" s="43">
        <v>0</v>
      </c>
      <c r="Q808" s="1">
        <v>0</v>
      </c>
      <c r="R808" s="1">
        <v>0</v>
      </c>
      <c r="S808" s="1">
        <v>0</v>
      </c>
    </row>
    <row r="809" spans="1:19" customFormat="1" hidden="1" x14ac:dyDescent="0.2">
      <c r="A809" s="1">
        <v>98340</v>
      </c>
      <c r="B809" s="2"/>
      <c r="C809" s="2"/>
      <c r="D809" s="2" t="s">
        <v>38</v>
      </c>
      <c r="E809" s="2" t="s">
        <v>1610</v>
      </c>
      <c r="F809" s="15" t="s">
        <v>1611</v>
      </c>
      <c r="G809" s="45">
        <f t="shared" si="49"/>
        <v>0</v>
      </c>
      <c r="H809" s="29">
        <v>0</v>
      </c>
      <c r="I809" s="30">
        <v>0</v>
      </c>
      <c r="J809" s="27">
        <f t="shared" si="50"/>
        <v>0</v>
      </c>
      <c r="K809" s="28">
        <f t="shared" si="51"/>
        <v>0</v>
      </c>
      <c r="L809" s="50">
        <v>0</v>
      </c>
      <c r="M809" s="1">
        <v>0</v>
      </c>
      <c r="N809" s="50">
        <v>0</v>
      </c>
      <c r="O809" s="28">
        <f t="shared" si="52"/>
        <v>0</v>
      </c>
      <c r="P809" s="43">
        <v>0</v>
      </c>
      <c r="Q809" s="1">
        <v>0</v>
      </c>
      <c r="R809" s="1">
        <v>0</v>
      </c>
      <c r="S809" s="1">
        <v>0</v>
      </c>
    </row>
    <row r="810" spans="1:19" customFormat="1" hidden="1" x14ac:dyDescent="0.2">
      <c r="A810" s="1">
        <v>98370</v>
      </c>
      <c r="B810" s="2"/>
      <c r="C810" s="2"/>
      <c r="D810" s="93" t="s">
        <v>76</v>
      </c>
      <c r="E810" s="2" t="s">
        <v>1612</v>
      </c>
      <c r="F810" s="15" t="s">
        <v>1613</v>
      </c>
      <c r="G810" s="45">
        <f t="shared" si="49"/>
        <v>0</v>
      </c>
      <c r="H810" s="29">
        <v>0</v>
      </c>
      <c r="I810" s="30">
        <v>0</v>
      </c>
      <c r="J810" s="27">
        <f t="shared" si="50"/>
        <v>0</v>
      </c>
      <c r="K810" s="28">
        <f t="shared" si="51"/>
        <v>0</v>
      </c>
      <c r="L810" s="50">
        <v>0</v>
      </c>
      <c r="M810" s="1">
        <v>0</v>
      </c>
      <c r="N810" s="50">
        <v>0</v>
      </c>
      <c r="O810" s="28">
        <f t="shared" si="52"/>
        <v>0</v>
      </c>
      <c r="P810" s="43">
        <v>0</v>
      </c>
      <c r="Q810" s="1">
        <v>0</v>
      </c>
      <c r="R810" s="1">
        <v>0</v>
      </c>
      <c r="S810" s="1">
        <v>0</v>
      </c>
    </row>
    <row r="811" spans="1:19" customFormat="1" x14ac:dyDescent="0.2">
      <c r="A811" s="1">
        <v>98410</v>
      </c>
      <c r="B811" s="2"/>
      <c r="C811" s="2"/>
      <c r="D811" s="2" t="s">
        <v>38</v>
      </c>
      <c r="E811" s="2" t="s">
        <v>1614</v>
      </c>
      <c r="F811" s="15" t="s">
        <v>1615</v>
      </c>
      <c r="G811" s="45">
        <f t="shared" si="49"/>
        <v>3</v>
      </c>
      <c r="H811" s="29">
        <v>2</v>
      </c>
      <c r="I811" s="30">
        <v>1</v>
      </c>
      <c r="J811" s="27">
        <f t="shared" si="50"/>
        <v>1</v>
      </c>
      <c r="K811" s="28">
        <f t="shared" si="51"/>
        <v>1</v>
      </c>
      <c r="L811" s="50">
        <v>0</v>
      </c>
      <c r="M811" s="1">
        <v>0</v>
      </c>
      <c r="N811" s="50">
        <v>1</v>
      </c>
      <c r="O811" s="28">
        <f t="shared" si="52"/>
        <v>1</v>
      </c>
      <c r="P811" s="43">
        <v>0</v>
      </c>
      <c r="Q811" s="1">
        <v>0</v>
      </c>
      <c r="R811" s="1">
        <v>0</v>
      </c>
      <c r="S811" s="1">
        <v>1</v>
      </c>
    </row>
    <row r="812" spans="1:19" customFormat="1" hidden="1" x14ac:dyDescent="0.2">
      <c r="A812" s="1">
        <v>98450</v>
      </c>
      <c r="B812" s="2"/>
      <c r="C812" s="2"/>
      <c r="D812" s="2" t="s">
        <v>145</v>
      </c>
      <c r="E812" s="2" t="s">
        <v>1616</v>
      </c>
      <c r="F812" s="15" t="s">
        <v>1617</v>
      </c>
      <c r="G812" s="45">
        <f t="shared" si="49"/>
        <v>0</v>
      </c>
      <c r="H812" s="29">
        <v>0</v>
      </c>
      <c r="I812" s="30">
        <v>0</v>
      </c>
      <c r="J812" s="27">
        <f t="shared" si="50"/>
        <v>0</v>
      </c>
      <c r="K812" s="28">
        <f t="shared" si="51"/>
        <v>0</v>
      </c>
      <c r="L812" s="50">
        <v>0</v>
      </c>
      <c r="M812" s="1">
        <v>0</v>
      </c>
      <c r="N812" s="50">
        <v>0</v>
      </c>
      <c r="O812" s="28">
        <f t="shared" si="52"/>
        <v>0</v>
      </c>
      <c r="P812" s="43">
        <v>0</v>
      </c>
      <c r="Q812" s="1">
        <v>0</v>
      </c>
      <c r="R812" s="1">
        <v>0</v>
      </c>
      <c r="S812" s="1">
        <v>0</v>
      </c>
    </row>
    <row r="813" spans="1:19" customFormat="1" hidden="1" x14ac:dyDescent="0.2">
      <c r="A813" s="1">
        <v>98480</v>
      </c>
      <c r="B813" s="2"/>
      <c r="C813" s="2"/>
      <c r="D813" s="93" t="s">
        <v>91</v>
      </c>
      <c r="E813" s="2" t="s">
        <v>1618</v>
      </c>
      <c r="F813" s="15" t="s">
        <v>1619</v>
      </c>
      <c r="G813" s="45">
        <f t="shared" si="49"/>
        <v>0</v>
      </c>
      <c r="H813" s="29">
        <v>0</v>
      </c>
      <c r="I813" s="30">
        <v>0</v>
      </c>
      <c r="J813" s="27">
        <f t="shared" si="50"/>
        <v>0</v>
      </c>
      <c r="K813" s="28">
        <f t="shared" si="51"/>
        <v>0</v>
      </c>
      <c r="L813" s="50">
        <v>0</v>
      </c>
      <c r="M813" s="1">
        <v>0</v>
      </c>
      <c r="N813" s="50">
        <v>0</v>
      </c>
      <c r="O813" s="28">
        <f t="shared" si="52"/>
        <v>0</v>
      </c>
      <c r="P813" s="43">
        <v>0</v>
      </c>
      <c r="Q813" s="1">
        <v>0</v>
      </c>
      <c r="R813" s="1">
        <v>0</v>
      </c>
      <c r="S813" s="1">
        <v>0</v>
      </c>
    </row>
    <row r="814" spans="1:19" hidden="1" x14ac:dyDescent="0.2">
      <c r="A814" s="1">
        <v>98560</v>
      </c>
      <c r="B814" s="2"/>
      <c r="C814" s="2"/>
      <c r="D814" s="93" t="s">
        <v>76</v>
      </c>
      <c r="E814" s="2" t="s">
        <v>1620</v>
      </c>
      <c r="F814" s="15" t="s">
        <v>1621</v>
      </c>
      <c r="G814" s="45">
        <f t="shared" si="49"/>
        <v>0</v>
      </c>
      <c r="H814" s="29">
        <v>0</v>
      </c>
      <c r="I814" s="30">
        <v>0</v>
      </c>
      <c r="J814" s="27">
        <f t="shared" si="50"/>
        <v>0</v>
      </c>
      <c r="K814" s="28">
        <f t="shared" si="51"/>
        <v>0</v>
      </c>
      <c r="L814" s="50">
        <v>0</v>
      </c>
      <c r="M814" s="1">
        <v>0</v>
      </c>
      <c r="N814" s="50">
        <v>0</v>
      </c>
      <c r="O814" s="28">
        <f t="shared" si="52"/>
        <v>0</v>
      </c>
      <c r="P814" s="43">
        <v>0</v>
      </c>
      <c r="Q814" s="1">
        <v>0</v>
      </c>
      <c r="R814" s="1">
        <v>0</v>
      </c>
      <c r="S814" s="1">
        <v>0</v>
      </c>
    </row>
    <row r="815" spans="1:19" customFormat="1" hidden="1" x14ac:dyDescent="0.2">
      <c r="A815" s="1">
        <v>98570</v>
      </c>
      <c r="B815" s="2"/>
      <c r="C815" s="2"/>
      <c r="D815" s="2" t="s">
        <v>38</v>
      </c>
      <c r="E815" s="2" t="s">
        <v>1622</v>
      </c>
      <c r="F815" s="15" t="s">
        <v>1623</v>
      </c>
      <c r="G815" s="45">
        <f t="shared" si="49"/>
        <v>0</v>
      </c>
      <c r="H815" s="29">
        <v>0</v>
      </c>
      <c r="I815" s="30">
        <v>0</v>
      </c>
      <c r="J815" s="27">
        <f t="shared" si="50"/>
        <v>0</v>
      </c>
      <c r="K815" s="28">
        <f t="shared" si="51"/>
        <v>0</v>
      </c>
      <c r="L815" s="50">
        <v>0</v>
      </c>
      <c r="M815" s="1">
        <v>0</v>
      </c>
      <c r="N815" s="50">
        <v>0</v>
      </c>
      <c r="O815" s="28">
        <f t="shared" si="52"/>
        <v>0</v>
      </c>
      <c r="P815" s="43">
        <v>0</v>
      </c>
      <c r="Q815" s="1">
        <v>0</v>
      </c>
      <c r="R815" s="1">
        <v>0</v>
      </c>
      <c r="S815" s="1">
        <v>0</v>
      </c>
    </row>
    <row r="816" spans="1:19" customFormat="1" hidden="1" x14ac:dyDescent="0.2">
      <c r="A816" s="1">
        <v>98590</v>
      </c>
      <c r="B816" s="2"/>
      <c r="C816" s="2"/>
      <c r="D816" s="2" t="s">
        <v>38</v>
      </c>
      <c r="E816" s="2" t="s">
        <v>1624</v>
      </c>
      <c r="F816" s="15" t="s">
        <v>1625</v>
      </c>
      <c r="G816" s="45">
        <f t="shared" si="49"/>
        <v>0</v>
      </c>
      <c r="H816" s="29">
        <v>0</v>
      </c>
      <c r="I816" s="30">
        <v>0</v>
      </c>
      <c r="J816" s="27">
        <f t="shared" si="50"/>
        <v>0</v>
      </c>
      <c r="K816" s="28">
        <f t="shared" si="51"/>
        <v>0</v>
      </c>
      <c r="L816" s="50">
        <v>0</v>
      </c>
      <c r="M816" s="1">
        <v>0</v>
      </c>
      <c r="N816" s="50">
        <v>0</v>
      </c>
      <c r="O816" s="28">
        <f t="shared" si="52"/>
        <v>0</v>
      </c>
      <c r="P816" s="43">
        <v>0</v>
      </c>
      <c r="Q816" s="1">
        <v>0</v>
      </c>
      <c r="R816" s="1">
        <v>0</v>
      </c>
      <c r="S816" s="1">
        <v>0</v>
      </c>
    </row>
    <row r="817" spans="1:19" customFormat="1" hidden="1" x14ac:dyDescent="0.2">
      <c r="A817" s="1">
        <v>98610</v>
      </c>
      <c r="B817" s="2"/>
      <c r="C817" s="2"/>
      <c r="D817" s="93" t="s">
        <v>96</v>
      </c>
      <c r="E817" s="2" t="s">
        <v>1626</v>
      </c>
      <c r="F817" s="15" t="s">
        <v>1627</v>
      </c>
      <c r="G817" s="45">
        <f t="shared" si="49"/>
        <v>0</v>
      </c>
      <c r="H817" s="29">
        <v>0</v>
      </c>
      <c r="I817" s="30">
        <v>0</v>
      </c>
      <c r="J817" s="27">
        <f t="shared" si="50"/>
        <v>0</v>
      </c>
      <c r="K817" s="28">
        <f t="shared" si="51"/>
        <v>0</v>
      </c>
      <c r="L817" s="50">
        <v>0</v>
      </c>
      <c r="M817" s="1">
        <v>0</v>
      </c>
      <c r="N817" s="50">
        <v>0</v>
      </c>
      <c r="O817" s="28">
        <f t="shared" si="52"/>
        <v>0</v>
      </c>
      <c r="P817" s="43">
        <v>0</v>
      </c>
      <c r="Q817" s="1">
        <v>0</v>
      </c>
      <c r="R817" s="1">
        <v>0</v>
      </c>
      <c r="S817" s="1">
        <v>0</v>
      </c>
    </row>
    <row r="818" spans="1:19" customFormat="1" hidden="1" x14ac:dyDescent="0.2">
      <c r="A818" s="1">
        <v>98640</v>
      </c>
      <c r="B818" s="2"/>
      <c r="C818" s="2"/>
      <c r="D818" s="2" t="s">
        <v>0</v>
      </c>
      <c r="E818" s="2" t="s">
        <v>1628</v>
      </c>
      <c r="F818" s="15" t="s">
        <v>1629</v>
      </c>
      <c r="G818" s="45">
        <f t="shared" si="49"/>
        <v>0</v>
      </c>
      <c r="H818" s="29">
        <v>0</v>
      </c>
      <c r="I818" s="30">
        <v>0</v>
      </c>
      <c r="J818" s="27">
        <f t="shared" si="50"/>
        <v>0</v>
      </c>
      <c r="K818" s="28">
        <f t="shared" si="51"/>
        <v>0</v>
      </c>
      <c r="L818" s="50">
        <v>0</v>
      </c>
      <c r="M818" s="1">
        <v>0</v>
      </c>
      <c r="N818" s="50">
        <v>0</v>
      </c>
      <c r="O818" s="28">
        <f t="shared" si="52"/>
        <v>0</v>
      </c>
      <c r="P818" s="43">
        <v>0</v>
      </c>
      <c r="Q818" s="1">
        <v>0</v>
      </c>
      <c r="R818" s="1">
        <v>0</v>
      </c>
      <c r="S818" s="1">
        <v>0</v>
      </c>
    </row>
    <row r="819" spans="1:19" customFormat="1" hidden="1" x14ac:dyDescent="0.2">
      <c r="A819" s="1">
        <v>98650</v>
      </c>
      <c r="B819" s="2"/>
      <c r="C819" s="2"/>
      <c r="D819" s="93" t="s">
        <v>76</v>
      </c>
      <c r="E819" s="2" t="s">
        <v>1630</v>
      </c>
      <c r="F819" s="15" t="s">
        <v>1631</v>
      </c>
      <c r="G819" s="45">
        <f t="shared" si="49"/>
        <v>0</v>
      </c>
      <c r="H819" s="29">
        <v>0</v>
      </c>
      <c r="I819" s="30">
        <v>0</v>
      </c>
      <c r="J819" s="27">
        <f t="shared" si="50"/>
        <v>0</v>
      </c>
      <c r="K819" s="28">
        <f t="shared" si="51"/>
        <v>0</v>
      </c>
      <c r="L819" s="50">
        <v>0</v>
      </c>
      <c r="M819" s="1">
        <v>0</v>
      </c>
      <c r="N819" s="50">
        <v>0</v>
      </c>
      <c r="O819" s="28">
        <f t="shared" si="52"/>
        <v>0</v>
      </c>
      <c r="P819" s="43">
        <v>0</v>
      </c>
      <c r="Q819" s="1">
        <v>0</v>
      </c>
      <c r="R819" s="1">
        <v>0</v>
      </c>
      <c r="S819" s="1">
        <v>0</v>
      </c>
    </row>
    <row r="820" spans="1:19" customFormat="1" hidden="1" x14ac:dyDescent="0.2">
      <c r="A820" s="1">
        <v>98660</v>
      </c>
      <c r="B820" s="2"/>
      <c r="C820" s="2"/>
      <c r="D820" s="2" t="s">
        <v>0</v>
      </c>
      <c r="E820" s="2" t="s">
        <v>1632</v>
      </c>
      <c r="F820" s="15" t="s">
        <v>1633</v>
      </c>
      <c r="G820" s="45">
        <f t="shared" si="49"/>
        <v>0</v>
      </c>
      <c r="H820" s="29">
        <v>0</v>
      </c>
      <c r="I820" s="30">
        <v>0</v>
      </c>
      <c r="J820" s="27">
        <f t="shared" si="50"/>
        <v>0</v>
      </c>
      <c r="K820" s="28">
        <f t="shared" si="51"/>
        <v>0</v>
      </c>
      <c r="L820" s="50">
        <v>0</v>
      </c>
      <c r="M820" s="1">
        <v>0</v>
      </c>
      <c r="N820" s="50">
        <v>0</v>
      </c>
      <c r="O820" s="28">
        <f t="shared" si="52"/>
        <v>0</v>
      </c>
      <c r="P820" s="43">
        <v>0</v>
      </c>
      <c r="Q820" s="1">
        <v>0</v>
      </c>
      <c r="R820" s="1">
        <v>0</v>
      </c>
      <c r="S820" s="1">
        <v>0</v>
      </c>
    </row>
    <row r="821" spans="1:19" hidden="1" x14ac:dyDescent="0.2">
      <c r="A821" s="1">
        <v>98670</v>
      </c>
      <c r="B821" s="2"/>
      <c r="C821" s="2"/>
      <c r="D821" s="93" t="s">
        <v>96</v>
      </c>
      <c r="E821" s="2" t="s">
        <v>1634</v>
      </c>
      <c r="F821" s="15" t="s">
        <v>1635</v>
      </c>
      <c r="G821" s="45">
        <f t="shared" si="49"/>
        <v>0</v>
      </c>
      <c r="H821" s="29">
        <v>0</v>
      </c>
      <c r="I821" s="30">
        <v>0</v>
      </c>
      <c r="J821" s="27">
        <f t="shared" si="50"/>
        <v>0</v>
      </c>
      <c r="K821" s="28">
        <f t="shared" si="51"/>
        <v>0</v>
      </c>
      <c r="L821" s="50">
        <v>0</v>
      </c>
      <c r="M821" s="1">
        <v>0</v>
      </c>
      <c r="N821" s="50">
        <v>0</v>
      </c>
      <c r="O821" s="28">
        <f t="shared" si="52"/>
        <v>0</v>
      </c>
      <c r="P821" s="43">
        <v>0</v>
      </c>
      <c r="Q821" s="1">
        <v>0</v>
      </c>
      <c r="R821" s="1">
        <v>0</v>
      </c>
      <c r="S821" s="1">
        <v>0</v>
      </c>
    </row>
    <row r="822" spans="1:19" customFormat="1" hidden="1" x14ac:dyDescent="0.2">
      <c r="A822" s="1">
        <v>98680</v>
      </c>
      <c r="B822" s="2"/>
      <c r="C822" s="2"/>
      <c r="D822" s="93" t="s">
        <v>96</v>
      </c>
      <c r="E822" s="2" t="s">
        <v>1636</v>
      </c>
      <c r="F822" s="15" t="s">
        <v>1637</v>
      </c>
      <c r="G822" s="45">
        <f t="shared" si="49"/>
        <v>0</v>
      </c>
      <c r="H822" s="29">
        <v>0</v>
      </c>
      <c r="I822" s="30">
        <v>0</v>
      </c>
      <c r="J822" s="27">
        <f t="shared" si="50"/>
        <v>0</v>
      </c>
      <c r="K822" s="28">
        <f t="shared" si="51"/>
        <v>0</v>
      </c>
      <c r="L822" s="50">
        <v>0</v>
      </c>
      <c r="M822" s="1">
        <v>0</v>
      </c>
      <c r="N822" s="50">
        <v>0</v>
      </c>
      <c r="O822" s="28">
        <f t="shared" si="52"/>
        <v>0</v>
      </c>
      <c r="P822" s="43">
        <v>0</v>
      </c>
      <c r="Q822" s="1">
        <v>0</v>
      </c>
      <c r="R822" s="1">
        <v>0</v>
      </c>
      <c r="S822" s="1">
        <v>0</v>
      </c>
    </row>
    <row r="823" spans="1:19" customFormat="1" hidden="1" x14ac:dyDescent="0.2">
      <c r="A823" s="1">
        <v>98700</v>
      </c>
      <c r="B823" s="2"/>
      <c r="C823" s="2"/>
      <c r="D823" s="93" t="s">
        <v>76</v>
      </c>
      <c r="E823" s="2" t="s">
        <v>1638</v>
      </c>
      <c r="F823" s="15" t="s">
        <v>1639</v>
      </c>
      <c r="G823" s="45">
        <f t="shared" si="49"/>
        <v>0</v>
      </c>
      <c r="H823" s="29">
        <v>0</v>
      </c>
      <c r="I823" s="30">
        <v>0</v>
      </c>
      <c r="J823" s="27">
        <f t="shared" si="50"/>
        <v>0</v>
      </c>
      <c r="K823" s="28">
        <f t="shared" si="51"/>
        <v>0</v>
      </c>
      <c r="L823" s="50">
        <v>0</v>
      </c>
      <c r="M823" s="1">
        <v>0</v>
      </c>
      <c r="N823" s="50">
        <v>0</v>
      </c>
      <c r="O823" s="28">
        <f t="shared" si="52"/>
        <v>0</v>
      </c>
      <c r="P823" s="43">
        <v>0</v>
      </c>
      <c r="Q823" s="1">
        <v>0</v>
      </c>
      <c r="R823" s="1">
        <v>0</v>
      </c>
      <c r="S823" s="1">
        <v>0</v>
      </c>
    </row>
    <row r="824" spans="1:19" customFormat="1" hidden="1" x14ac:dyDescent="0.2">
      <c r="A824" s="1">
        <v>98740</v>
      </c>
      <c r="B824" s="2"/>
      <c r="C824" s="2"/>
      <c r="D824" s="2" t="s">
        <v>0</v>
      </c>
      <c r="E824" s="2" t="s">
        <v>1640</v>
      </c>
      <c r="F824" s="15" t="s">
        <v>1641</v>
      </c>
      <c r="G824" s="45">
        <f t="shared" si="49"/>
        <v>0</v>
      </c>
      <c r="H824" s="29">
        <v>0</v>
      </c>
      <c r="I824" s="30">
        <v>0</v>
      </c>
      <c r="J824" s="27">
        <f t="shared" si="50"/>
        <v>0</v>
      </c>
      <c r="K824" s="28">
        <f t="shared" si="51"/>
        <v>0</v>
      </c>
      <c r="L824" s="50">
        <v>0</v>
      </c>
      <c r="M824" s="1">
        <v>0</v>
      </c>
      <c r="N824" s="50">
        <v>0</v>
      </c>
      <c r="O824" s="28">
        <f t="shared" si="52"/>
        <v>0</v>
      </c>
      <c r="P824" s="43">
        <v>0</v>
      </c>
      <c r="Q824" s="1">
        <v>0</v>
      </c>
      <c r="R824" s="1">
        <v>0</v>
      </c>
      <c r="S824" s="1">
        <v>0</v>
      </c>
    </row>
    <row r="825" spans="1:19" customFormat="1" hidden="1" x14ac:dyDescent="0.2">
      <c r="A825" s="1">
        <v>98750</v>
      </c>
      <c r="B825" s="2"/>
      <c r="C825" s="2"/>
      <c r="D825" s="2" t="s">
        <v>38</v>
      </c>
      <c r="E825" s="2" t="s">
        <v>1642</v>
      </c>
      <c r="F825" s="15" t="s">
        <v>1643</v>
      </c>
      <c r="G825" s="45">
        <f t="shared" si="49"/>
        <v>0</v>
      </c>
      <c r="H825" s="29">
        <v>0</v>
      </c>
      <c r="I825" s="30">
        <v>0</v>
      </c>
      <c r="J825" s="27">
        <f t="shared" si="50"/>
        <v>0</v>
      </c>
      <c r="K825" s="28">
        <f t="shared" si="51"/>
        <v>0</v>
      </c>
      <c r="L825" s="50">
        <v>0</v>
      </c>
      <c r="M825" s="1">
        <v>0</v>
      </c>
      <c r="N825" s="50">
        <v>0</v>
      </c>
      <c r="O825" s="28">
        <f t="shared" si="52"/>
        <v>0</v>
      </c>
      <c r="P825" s="43">
        <v>0</v>
      </c>
      <c r="Q825" s="1">
        <v>0</v>
      </c>
      <c r="R825" s="1">
        <v>0</v>
      </c>
      <c r="S825" s="1">
        <v>0</v>
      </c>
    </row>
    <row r="826" spans="1:19" customFormat="1" hidden="1" x14ac:dyDescent="0.2">
      <c r="A826" s="1">
        <v>98760</v>
      </c>
      <c r="B826" s="2"/>
      <c r="C826" s="2"/>
      <c r="D826" s="2" t="s">
        <v>38</v>
      </c>
      <c r="E826" s="2" t="s">
        <v>1644</v>
      </c>
      <c r="F826" s="15" t="s">
        <v>1645</v>
      </c>
      <c r="G826" s="45">
        <f t="shared" si="49"/>
        <v>0</v>
      </c>
      <c r="H826" s="29">
        <v>0</v>
      </c>
      <c r="I826" s="30">
        <v>0</v>
      </c>
      <c r="J826" s="27">
        <f t="shared" si="50"/>
        <v>0</v>
      </c>
      <c r="K826" s="28">
        <f t="shared" si="51"/>
        <v>0</v>
      </c>
      <c r="L826" s="50">
        <v>0</v>
      </c>
      <c r="M826" s="1">
        <v>0</v>
      </c>
      <c r="N826" s="50">
        <v>0</v>
      </c>
      <c r="O826" s="28">
        <f t="shared" si="52"/>
        <v>0</v>
      </c>
      <c r="P826" s="43">
        <v>0</v>
      </c>
      <c r="Q826" s="1">
        <v>0</v>
      </c>
      <c r="R826" s="1">
        <v>0</v>
      </c>
      <c r="S826" s="1">
        <v>0</v>
      </c>
    </row>
    <row r="827" spans="1:19" hidden="1" x14ac:dyDescent="0.2">
      <c r="A827" s="1">
        <v>98830</v>
      </c>
      <c r="B827" s="2" t="s">
        <v>45</v>
      </c>
      <c r="C827" s="2" t="s">
        <v>45</v>
      </c>
      <c r="D827" s="2"/>
      <c r="E827" s="2" t="s">
        <v>1646</v>
      </c>
      <c r="F827" s="15"/>
      <c r="G827" s="45">
        <f t="shared" si="49"/>
        <v>0</v>
      </c>
      <c r="H827" s="29">
        <v>0</v>
      </c>
      <c r="I827" s="30">
        <v>0</v>
      </c>
      <c r="J827" s="27">
        <f t="shared" si="50"/>
        <v>0</v>
      </c>
      <c r="K827" s="28">
        <f t="shared" si="51"/>
        <v>0</v>
      </c>
      <c r="L827" s="50">
        <v>0</v>
      </c>
      <c r="M827" s="1">
        <v>0</v>
      </c>
      <c r="N827" s="50">
        <v>0</v>
      </c>
      <c r="O827" s="28">
        <f t="shared" si="52"/>
        <v>0</v>
      </c>
      <c r="P827" s="43">
        <v>0</v>
      </c>
      <c r="Q827" s="1">
        <v>0</v>
      </c>
      <c r="R827" s="1">
        <v>0</v>
      </c>
      <c r="S827" s="1">
        <v>0</v>
      </c>
    </row>
    <row r="828" spans="1:19" customFormat="1" hidden="1" x14ac:dyDescent="0.2">
      <c r="A828" s="1">
        <v>98850</v>
      </c>
      <c r="B828" s="2"/>
      <c r="C828" s="2"/>
      <c r="D828" s="93" t="s">
        <v>91</v>
      </c>
      <c r="E828" s="2" t="s">
        <v>1647</v>
      </c>
      <c r="F828" s="15" t="s">
        <v>1648</v>
      </c>
      <c r="G828" s="45">
        <f t="shared" si="49"/>
        <v>0</v>
      </c>
      <c r="H828" s="29">
        <v>0</v>
      </c>
      <c r="I828" s="30">
        <v>0</v>
      </c>
      <c r="J828" s="27">
        <f t="shared" si="50"/>
        <v>0</v>
      </c>
      <c r="K828" s="28">
        <f t="shared" si="51"/>
        <v>0</v>
      </c>
      <c r="L828" s="50">
        <v>0</v>
      </c>
      <c r="M828" s="1">
        <v>0</v>
      </c>
      <c r="N828" s="50">
        <v>0</v>
      </c>
      <c r="O828" s="28">
        <f t="shared" si="52"/>
        <v>0</v>
      </c>
      <c r="P828" s="43">
        <v>0</v>
      </c>
      <c r="Q828" s="1">
        <v>0</v>
      </c>
      <c r="R828" s="1">
        <v>0</v>
      </c>
      <c r="S828" s="1">
        <v>0</v>
      </c>
    </row>
    <row r="829" spans="1:19" customFormat="1" hidden="1" x14ac:dyDescent="0.2">
      <c r="A829" s="1">
        <v>98900</v>
      </c>
      <c r="B829" s="2"/>
      <c r="C829" s="2"/>
      <c r="D829" s="93" t="s">
        <v>208</v>
      </c>
      <c r="E829" s="2" t="s">
        <v>1649</v>
      </c>
      <c r="F829" s="15" t="s">
        <v>1650</v>
      </c>
      <c r="G829" s="45">
        <f t="shared" si="49"/>
        <v>0</v>
      </c>
      <c r="H829" s="29">
        <v>0</v>
      </c>
      <c r="I829" s="30">
        <v>0</v>
      </c>
      <c r="J829" s="27">
        <f t="shared" si="50"/>
        <v>0</v>
      </c>
      <c r="K829" s="28">
        <f t="shared" si="51"/>
        <v>0</v>
      </c>
      <c r="L829" s="50">
        <v>0</v>
      </c>
      <c r="M829" s="1">
        <v>0</v>
      </c>
      <c r="N829" s="50">
        <v>0</v>
      </c>
      <c r="O829" s="28">
        <f t="shared" si="52"/>
        <v>0</v>
      </c>
      <c r="P829" s="43">
        <v>0</v>
      </c>
      <c r="Q829" s="1">
        <v>0</v>
      </c>
      <c r="R829" s="1">
        <v>0</v>
      </c>
      <c r="S829" s="1">
        <v>0</v>
      </c>
    </row>
    <row r="830" spans="1:19" customFormat="1" hidden="1" x14ac:dyDescent="0.2">
      <c r="A830" s="1">
        <v>98920</v>
      </c>
      <c r="B830" s="2"/>
      <c r="C830" s="2"/>
      <c r="D830" s="93" t="s">
        <v>76</v>
      </c>
      <c r="E830" s="2" t="s">
        <v>1651</v>
      </c>
      <c r="F830" s="15" t="s">
        <v>1652</v>
      </c>
      <c r="G830" s="45">
        <f t="shared" si="49"/>
        <v>0</v>
      </c>
      <c r="H830" s="29">
        <v>0</v>
      </c>
      <c r="I830" s="30">
        <v>0</v>
      </c>
      <c r="J830" s="27">
        <f t="shared" si="50"/>
        <v>0</v>
      </c>
      <c r="K830" s="28">
        <f t="shared" si="51"/>
        <v>0</v>
      </c>
      <c r="L830" s="50">
        <v>0</v>
      </c>
      <c r="M830" s="1">
        <v>0</v>
      </c>
      <c r="N830" s="50">
        <v>0</v>
      </c>
      <c r="O830" s="28">
        <f t="shared" si="52"/>
        <v>0</v>
      </c>
      <c r="P830" s="43">
        <v>0</v>
      </c>
      <c r="Q830" s="1">
        <v>0</v>
      </c>
      <c r="R830" s="1">
        <v>0</v>
      </c>
      <c r="S830" s="1">
        <v>0</v>
      </c>
    </row>
    <row r="831" spans="1:19" customFormat="1" x14ac:dyDescent="0.2">
      <c r="A831" s="1">
        <v>98950</v>
      </c>
      <c r="B831" s="2"/>
      <c r="C831" s="2"/>
      <c r="D831" s="2" t="s">
        <v>38</v>
      </c>
      <c r="E831" s="2" t="s">
        <v>1653</v>
      </c>
      <c r="F831" s="15" t="s">
        <v>1654</v>
      </c>
      <c r="G831" s="45">
        <f t="shared" si="49"/>
        <v>16</v>
      </c>
      <c r="H831" s="29">
        <v>10</v>
      </c>
      <c r="I831" s="30">
        <v>1</v>
      </c>
      <c r="J831" s="27">
        <f t="shared" si="50"/>
        <v>6</v>
      </c>
      <c r="K831" s="28">
        <f t="shared" si="51"/>
        <v>2</v>
      </c>
      <c r="L831" s="50">
        <v>0</v>
      </c>
      <c r="M831" s="1">
        <v>0</v>
      </c>
      <c r="N831" s="50">
        <v>6</v>
      </c>
      <c r="O831" s="28">
        <f t="shared" si="52"/>
        <v>2</v>
      </c>
      <c r="P831" s="43">
        <v>1</v>
      </c>
      <c r="Q831" s="1">
        <v>1</v>
      </c>
      <c r="R831" s="1">
        <v>0</v>
      </c>
      <c r="S831" s="1">
        <v>2</v>
      </c>
    </row>
    <row r="832" spans="1:19" hidden="1" x14ac:dyDescent="0.2">
      <c r="A832" s="1">
        <v>99070</v>
      </c>
      <c r="B832" s="2"/>
      <c r="C832" s="2"/>
      <c r="D832" s="2" t="s">
        <v>0</v>
      </c>
      <c r="E832" s="2" t="s">
        <v>1655</v>
      </c>
      <c r="F832" s="15" t="s">
        <v>1656</v>
      </c>
      <c r="G832" s="45">
        <f t="shared" si="49"/>
        <v>0</v>
      </c>
      <c r="H832" s="29">
        <v>0</v>
      </c>
      <c r="I832" s="30">
        <v>0</v>
      </c>
      <c r="J832" s="27">
        <f t="shared" si="50"/>
        <v>0</v>
      </c>
      <c r="K832" s="28">
        <f t="shared" si="51"/>
        <v>0</v>
      </c>
      <c r="L832" s="50">
        <v>0</v>
      </c>
      <c r="M832" s="1">
        <v>0</v>
      </c>
      <c r="N832" s="50">
        <v>0</v>
      </c>
      <c r="O832" s="28">
        <f t="shared" si="52"/>
        <v>0</v>
      </c>
      <c r="P832" s="43">
        <v>0</v>
      </c>
      <c r="Q832" s="1">
        <v>0</v>
      </c>
      <c r="R832" s="1">
        <v>0</v>
      </c>
      <c r="S832" s="1">
        <v>0</v>
      </c>
    </row>
    <row r="833" spans="1:19" customFormat="1" hidden="1" x14ac:dyDescent="0.2">
      <c r="A833" s="1">
        <v>99080</v>
      </c>
      <c r="B833" s="2"/>
      <c r="C833" s="2"/>
      <c r="D833" s="93" t="s">
        <v>91</v>
      </c>
      <c r="E833" s="2" t="s">
        <v>1657</v>
      </c>
      <c r="F833" s="15" t="s">
        <v>1658</v>
      </c>
      <c r="G833" s="45">
        <f t="shared" si="49"/>
        <v>0</v>
      </c>
      <c r="H833" s="29">
        <v>0</v>
      </c>
      <c r="I833" s="30">
        <v>0</v>
      </c>
      <c r="J833" s="27">
        <f t="shared" si="50"/>
        <v>0</v>
      </c>
      <c r="K833" s="28">
        <f t="shared" si="51"/>
        <v>0</v>
      </c>
      <c r="L833" s="50">
        <v>0</v>
      </c>
      <c r="M833" s="1">
        <v>0</v>
      </c>
      <c r="N833" s="50">
        <v>0</v>
      </c>
      <c r="O833" s="28">
        <f t="shared" si="52"/>
        <v>0</v>
      </c>
      <c r="P833" s="43">
        <v>0</v>
      </c>
      <c r="Q833" s="1">
        <v>0</v>
      </c>
      <c r="R833" s="1">
        <v>0</v>
      </c>
      <c r="S833" s="1">
        <v>0</v>
      </c>
    </row>
    <row r="834" spans="1:19" customFormat="1" x14ac:dyDescent="0.2">
      <c r="A834" s="1">
        <v>99120</v>
      </c>
      <c r="B834" s="2"/>
      <c r="C834" s="2"/>
      <c r="D834" s="2" t="s">
        <v>38</v>
      </c>
      <c r="E834" s="2" t="s">
        <v>1659</v>
      </c>
      <c r="F834" s="15" t="s">
        <v>1660</v>
      </c>
      <c r="G834" s="45">
        <f t="shared" ref="G834:G896" si="53">SUM(H834, J834)</f>
        <v>10</v>
      </c>
      <c r="H834" s="29">
        <v>3</v>
      </c>
      <c r="I834" s="30">
        <v>2</v>
      </c>
      <c r="J834" s="27">
        <f t="shared" ref="J834:J896" si="54">L834+N834</f>
        <v>7</v>
      </c>
      <c r="K834" s="28">
        <f t="shared" ref="K834:K896" si="55">MAX(P834:S834, M834)</f>
        <v>5</v>
      </c>
      <c r="L834" s="50">
        <v>3</v>
      </c>
      <c r="M834" s="1">
        <v>5</v>
      </c>
      <c r="N834" s="50">
        <v>4</v>
      </c>
      <c r="O834" s="28">
        <f t="shared" si="52"/>
        <v>4</v>
      </c>
      <c r="P834" s="43">
        <v>3</v>
      </c>
      <c r="Q834" s="1">
        <v>1</v>
      </c>
      <c r="R834" s="1">
        <v>4</v>
      </c>
      <c r="S834" s="1">
        <v>0</v>
      </c>
    </row>
    <row r="835" spans="1:19" customFormat="1" x14ac:dyDescent="0.2">
      <c r="A835" s="1">
        <v>99130</v>
      </c>
      <c r="B835" s="2"/>
      <c r="C835" s="2"/>
      <c r="D835" s="2" t="s">
        <v>0</v>
      </c>
      <c r="E835" s="2" t="s">
        <v>1661</v>
      </c>
      <c r="F835" s="15" t="s">
        <v>1662</v>
      </c>
      <c r="G835" s="45">
        <f t="shared" si="53"/>
        <v>1</v>
      </c>
      <c r="H835" s="29">
        <v>1</v>
      </c>
      <c r="I835" s="30">
        <v>1</v>
      </c>
      <c r="J835" s="27">
        <f t="shared" si="54"/>
        <v>0</v>
      </c>
      <c r="K835" s="28">
        <f t="shared" si="55"/>
        <v>0</v>
      </c>
      <c r="L835" s="50">
        <v>0</v>
      </c>
      <c r="M835" s="1">
        <v>0</v>
      </c>
      <c r="N835" s="50">
        <v>0</v>
      </c>
      <c r="O835" s="28">
        <f t="shared" si="52"/>
        <v>0</v>
      </c>
      <c r="P835" s="43">
        <v>0</v>
      </c>
      <c r="Q835" s="1">
        <v>0</v>
      </c>
      <c r="R835" s="1">
        <v>0</v>
      </c>
      <c r="S835" s="1">
        <v>0</v>
      </c>
    </row>
    <row r="836" spans="1:19" customFormat="1" hidden="1" x14ac:dyDescent="0.2">
      <c r="A836" s="1">
        <v>99140</v>
      </c>
      <c r="B836" s="2"/>
      <c r="C836" s="2"/>
      <c r="D836" s="93" t="s">
        <v>91</v>
      </c>
      <c r="E836" s="2" t="s">
        <v>1663</v>
      </c>
      <c r="F836" s="15" t="s">
        <v>1664</v>
      </c>
      <c r="G836" s="45">
        <f t="shared" si="53"/>
        <v>0</v>
      </c>
      <c r="H836" s="29">
        <v>0</v>
      </c>
      <c r="I836" s="30">
        <v>0</v>
      </c>
      <c r="J836" s="27">
        <f t="shared" si="54"/>
        <v>0</v>
      </c>
      <c r="K836" s="28">
        <f t="shared" si="55"/>
        <v>0</v>
      </c>
      <c r="L836" s="50">
        <v>0</v>
      </c>
      <c r="M836" s="1">
        <v>0</v>
      </c>
      <c r="N836" s="50">
        <v>0</v>
      </c>
      <c r="O836" s="28">
        <f t="shared" si="52"/>
        <v>0</v>
      </c>
      <c r="P836" s="43">
        <v>0</v>
      </c>
      <c r="Q836" s="1">
        <v>0</v>
      </c>
      <c r="R836" s="1">
        <v>0</v>
      </c>
      <c r="S836" s="1">
        <v>0</v>
      </c>
    </row>
    <row r="837" spans="1:19" customFormat="1" x14ac:dyDescent="0.2">
      <c r="A837" s="1">
        <v>99170</v>
      </c>
      <c r="B837" s="2"/>
      <c r="C837" s="2"/>
      <c r="D837" s="2" t="s">
        <v>38</v>
      </c>
      <c r="E837" s="2" t="s">
        <v>1665</v>
      </c>
      <c r="F837" s="15" t="s">
        <v>1666</v>
      </c>
      <c r="G837" s="45">
        <f t="shared" si="53"/>
        <v>3</v>
      </c>
      <c r="H837" s="29">
        <v>1</v>
      </c>
      <c r="I837" s="30">
        <v>1</v>
      </c>
      <c r="J837" s="27">
        <f t="shared" si="54"/>
        <v>2</v>
      </c>
      <c r="K837" s="28">
        <f t="shared" si="55"/>
        <v>2</v>
      </c>
      <c r="L837" s="50">
        <v>0</v>
      </c>
      <c r="M837" s="1">
        <v>0</v>
      </c>
      <c r="N837" s="50">
        <v>2</v>
      </c>
      <c r="O837" s="28">
        <f t="shared" si="52"/>
        <v>2</v>
      </c>
      <c r="P837" s="43">
        <v>1</v>
      </c>
      <c r="Q837" s="1">
        <v>0</v>
      </c>
      <c r="R837" s="1">
        <v>0</v>
      </c>
      <c r="S837" s="1">
        <v>2</v>
      </c>
    </row>
    <row r="838" spans="1:19" customFormat="1" x14ac:dyDescent="0.2">
      <c r="A838" s="1">
        <v>99180</v>
      </c>
      <c r="B838" s="2"/>
      <c r="C838" s="2"/>
      <c r="D838" s="2" t="s">
        <v>38</v>
      </c>
      <c r="E838" s="2" t="s">
        <v>1667</v>
      </c>
      <c r="F838" s="15" t="s">
        <v>1668</v>
      </c>
      <c r="G838" s="45">
        <f t="shared" si="53"/>
        <v>2</v>
      </c>
      <c r="H838" s="29">
        <v>2</v>
      </c>
      <c r="I838" s="30">
        <v>1</v>
      </c>
      <c r="J838" s="27">
        <f t="shared" si="54"/>
        <v>0</v>
      </c>
      <c r="K838" s="28">
        <f t="shared" si="55"/>
        <v>0</v>
      </c>
      <c r="L838" s="50">
        <v>0</v>
      </c>
      <c r="M838" s="1">
        <v>0</v>
      </c>
      <c r="N838" s="50">
        <v>0</v>
      </c>
      <c r="O838" s="28">
        <f t="shared" si="52"/>
        <v>0</v>
      </c>
      <c r="P838" s="43">
        <v>0</v>
      </c>
      <c r="Q838" s="1">
        <v>0</v>
      </c>
      <c r="R838" s="1">
        <v>0</v>
      </c>
      <c r="S838" s="1">
        <v>0</v>
      </c>
    </row>
    <row r="839" spans="1:19" customFormat="1" hidden="1" x14ac:dyDescent="0.2">
      <c r="A839" s="1">
        <v>99190</v>
      </c>
      <c r="B839" s="2"/>
      <c r="C839" s="2"/>
      <c r="D839" s="2" t="s">
        <v>38</v>
      </c>
      <c r="E839" s="2" t="s">
        <v>1669</v>
      </c>
      <c r="F839" s="15" t="s">
        <v>1670</v>
      </c>
      <c r="G839" s="45">
        <f t="shared" si="53"/>
        <v>0</v>
      </c>
      <c r="H839" s="29">
        <v>0</v>
      </c>
      <c r="I839" s="30">
        <v>0</v>
      </c>
      <c r="J839" s="27">
        <f t="shared" si="54"/>
        <v>0</v>
      </c>
      <c r="K839" s="28">
        <f t="shared" si="55"/>
        <v>0</v>
      </c>
      <c r="L839" s="50">
        <v>0</v>
      </c>
      <c r="M839" s="1">
        <v>0</v>
      </c>
      <c r="N839" s="50">
        <v>0</v>
      </c>
      <c r="O839" s="28">
        <f t="shared" si="52"/>
        <v>0</v>
      </c>
      <c r="P839" s="43">
        <v>0</v>
      </c>
      <c r="Q839" s="1">
        <v>0</v>
      </c>
      <c r="R839" s="1">
        <v>0</v>
      </c>
      <c r="S839" s="1">
        <v>0</v>
      </c>
    </row>
    <row r="840" spans="1:19" x14ac:dyDescent="0.2">
      <c r="A840" s="1">
        <v>99200</v>
      </c>
      <c r="B840" s="2"/>
      <c r="C840" s="2"/>
      <c r="D840" s="2" t="s">
        <v>38</v>
      </c>
      <c r="E840" s="2" t="s">
        <v>1671</v>
      </c>
      <c r="F840" s="15" t="s">
        <v>1672</v>
      </c>
      <c r="G840" s="45">
        <f t="shared" si="53"/>
        <v>7</v>
      </c>
      <c r="H840" s="29">
        <v>5</v>
      </c>
      <c r="I840" s="30">
        <v>1</v>
      </c>
      <c r="J840" s="27">
        <f t="shared" si="54"/>
        <v>2</v>
      </c>
      <c r="K840" s="28">
        <f t="shared" si="55"/>
        <v>2</v>
      </c>
      <c r="L840" s="50">
        <v>0</v>
      </c>
      <c r="M840" s="1">
        <v>0</v>
      </c>
      <c r="N840" s="50">
        <v>2</v>
      </c>
      <c r="O840" s="28">
        <f t="shared" si="52"/>
        <v>2</v>
      </c>
      <c r="P840" s="43">
        <v>0</v>
      </c>
      <c r="Q840" s="1">
        <v>0</v>
      </c>
      <c r="R840" s="1">
        <v>1</v>
      </c>
      <c r="S840" s="1">
        <v>2</v>
      </c>
    </row>
    <row r="841" spans="1:19" customFormat="1" x14ac:dyDescent="0.2">
      <c r="A841" s="1">
        <v>99250</v>
      </c>
      <c r="B841" s="2"/>
      <c r="C841" s="2"/>
      <c r="D841" s="2" t="s">
        <v>38</v>
      </c>
      <c r="E841" s="2" t="s">
        <v>1673</v>
      </c>
      <c r="F841" s="15" t="s">
        <v>1674</v>
      </c>
      <c r="G841" s="45">
        <f t="shared" si="53"/>
        <v>1</v>
      </c>
      <c r="H841" s="29">
        <v>1</v>
      </c>
      <c r="I841" s="30">
        <v>1</v>
      </c>
      <c r="J841" s="27">
        <f t="shared" si="54"/>
        <v>0</v>
      </c>
      <c r="K841" s="28">
        <f t="shared" si="55"/>
        <v>0</v>
      </c>
      <c r="L841" s="50">
        <v>0</v>
      </c>
      <c r="M841" s="1">
        <v>0</v>
      </c>
      <c r="N841" s="50">
        <v>0</v>
      </c>
      <c r="O841" s="28">
        <f t="shared" si="52"/>
        <v>0</v>
      </c>
      <c r="P841" s="43">
        <v>0</v>
      </c>
      <c r="Q841" s="1">
        <v>0</v>
      </c>
      <c r="R841" s="1">
        <v>0</v>
      </c>
      <c r="S841" s="1">
        <v>0</v>
      </c>
    </row>
    <row r="842" spans="1:19" customFormat="1" hidden="1" x14ac:dyDescent="0.2">
      <c r="A842" s="1">
        <v>99270</v>
      </c>
      <c r="B842" s="2"/>
      <c r="C842" s="2"/>
      <c r="D842" s="2" t="s">
        <v>38</v>
      </c>
      <c r="E842" s="2" t="s">
        <v>1675</v>
      </c>
      <c r="F842" s="15" t="s">
        <v>1676</v>
      </c>
      <c r="G842" s="45">
        <f t="shared" si="53"/>
        <v>0</v>
      </c>
      <c r="H842" s="29">
        <v>0</v>
      </c>
      <c r="I842" s="30">
        <v>0</v>
      </c>
      <c r="J842" s="27">
        <f t="shared" si="54"/>
        <v>0</v>
      </c>
      <c r="K842" s="28">
        <f t="shared" si="55"/>
        <v>0</v>
      </c>
      <c r="L842" s="50">
        <v>0</v>
      </c>
      <c r="M842" s="1">
        <v>0</v>
      </c>
      <c r="N842" s="50">
        <v>0</v>
      </c>
      <c r="O842" s="28">
        <f t="shared" si="52"/>
        <v>0</v>
      </c>
      <c r="P842" s="43">
        <v>0</v>
      </c>
      <c r="Q842" s="1">
        <v>0</v>
      </c>
      <c r="R842" s="1">
        <v>0</v>
      </c>
      <c r="S842" s="1">
        <v>0</v>
      </c>
    </row>
    <row r="843" spans="1:19" customFormat="1" x14ac:dyDescent="0.2">
      <c r="A843" s="1">
        <v>99280</v>
      </c>
      <c r="B843" s="2"/>
      <c r="C843" s="2"/>
      <c r="D843" s="2" t="s">
        <v>0</v>
      </c>
      <c r="E843" s="2" t="s">
        <v>1677</v>
      </c>
      <c r="F843" s="15" t="s">
        <v>1678</v>
      </c>
      <c r="G843" s="45">
        <f t="shared" si="53"/>
        <v>7</v>
      </c>
      <c r="H843" s="29">
        <v>5</v>
      </c>
      <c r="I843" s="30">
        <v>1</v>
      </c>
      <c r="J843" s="27">
        <f t="shared" si="54"/>
        <v>2</v>
      </c>
      <c r="K843" s="28">
        <f t="shared" si="55"/>
        <v>2</v>
      </c>
      <c r="L843" s="50">
        <v>1</v>
      </c>
      <c r="M843" s="1">
        <v>2</v>
      </c>
      <c r="N843" s="50">
        <v>1</v>
      </c>
      <c r="O843" s="28">
        <f t="shared" si="52"/>
        <v>1</v>
      </c>
      <c r="P843" s="43">
        <v>1</v>
      </c>
      <c r="Q843" s="1">
        <v>0</v>
      </c>
      <c r="R843" s="1">
        <v>0</v>
      </c>
      <c r="S843" s="1">
        <v>0</v>
      </c>
    </row>
    <row r="844" spans="1:19" customFormat="1" x14ac:dyDescent="0.2">
      <c r="A844" s="1">
        <v>99330</v>
      </c>
      <c r="B844" s="2"/>
      <c r="C844" s="2"/>
      <c r="D844" s="2" t="s">
        <v>38</v>
      </c>
      <c r="E844" s="2" t="s">
        <v>1679</v>
      </c>
      <c r="F844" s="15" t="s">
        <v>1680</v>
      </c>
      <c r="G844" s="45">
        <f t="shared" si="53"/>
        <v>1</v>
      </c>
      <c r="H844" s="29">
        <v>1</v>
      </c>
      <c r="I844" s="30">
        <v>1</v>
      </c>
      <c r="J844" s="27">
        <f t="shared" si="54"/>
        <v>0</v>
      </c>
      <c r="K844" s="28">
        <f t="shared" si="55"/>
        <v>0</v>
      </c>
      <c r="L844" s="50">
        <v>0</v>
      </c>
      <c r="M844" s="1">
        <v>0</v>
      </c>
      <c r="N844" s="50">
        <v>0</v>
      </c>
      <c r="O844" s="28">
        <f t="shared" si="52"/>
        <v>0</v>
      </c>
      <c r="P844" s="43">
        <v>0</v>
      </c>
      <c r="Q844" s="1">
        <v>0</v>
      </c>
      <c r="R844" s="1">
        <v>0</v>
      </c>
      <c r="S844" s="1">
        <v>0</v>
      </c>
    </row>
    <row r="845" spans="1:19" customFormat="1" hidden="1" x14ac:dyDescent="0.2">
      <c r="A845" s="1">
        <v>99350</v>
      </c>
      <c r="B845" s="2" t="s">
        <v>45</v>
      </c>
      <c r="C845" s="2" t="s">
        <v>45</v>
      </c>
      <c r="D845" s="2"/>
      <c r="E845" s="2" t="s">
        <v>1681</v>
      </c>
      <c r="F845" s="15"/>
      <c r="G845" s="45">
        <f t="shared" si="53"/>
        <v>0</v>
      </c>
      <c r="H845" s="29">
        <v>0</v>
      </c>
      <c r="I845" s="30">
        <v>0</v>
      </c>
      <c r="J845" s="27">
        <f t="shared" si="54"/>
        <v>0</v>
      </c>
      <c r="K845" s="28">
        <f t="shared" si="55"/>
        <v>0</v>
      </c>
      <c r="L845" s="50">
        <v>0</v>
      </c>
      <c r="M845" s="1">
        <v>0</v>
      </c>
      <c r="N845" s="50">
        <v>0</v>
      </c>
      <c r="O845" s="28">
        <f t="shared" si="52"/>
        <v>0</v>
      </c>
      <c r="P845" s="43">
        <v>0</v>
      </c>
      <c r="Q845" s="1">
        <v>0</v>
      </c>
      <c r="R845" s="1">
        <v>0</v>
      </c>
      <c r="S845" s="1">
        <v>0</v>
      </c>
    </row>
    <row r="846" spans="1:19" customFormat="1" x14ac:dyDescent="0.2">
      <c r="A846" s="1">
        <v>99390</v>
      </c>
      <c r="B846" s="2"/>
      <c r="C846" s="2"/>
      <c r="D846" s="2" t="s">
        <v>38</v>
      </c>
      <c r="E846" s="2" t="s">
        <v>1682</v>
      </c>
      <c r="F846" s="15" t="s">
        <v>1683</v>
      </c>
      <c r="G846" s="45">
        <f t="shared" si="53"/>
        <v>17</v>
      </c>
      <c r="H846" s="29">
        <v>17</v>
      </c>
      <c r="I846" s="30">
        <v>2</v>
      </c>
      <c r="J846" s="27">
        <f t="shared" si="54"/>
        <v>0</v>
      </c>
      <c r="K846" s="28">
        <f t="shared" si="55"/>
        <v>0</v>
      </c>
      <c r="L846" s="50">
        <v>0</v>
      </c>
      <c r="M846" s="1">
        <v>0</v>
      </c>
      <c r="N846" s="50">
        <v>0</v>
      </c>
      <c r="O846" s="28">
        <f t="shared" si="52"/>
        <v>0</v>
      </c>
      <c r="P846" s="43">
        <v>0</v>
      </c>
      <c r="Q846" s="1">
        <v>0</v>
      </c>
      <c r="R846" s="1">
        <v>0</v>
      </c>
      <c r="S846" s="1">
        <v>0</v>
      </c>
    </row>
    <row r="847" spans="1:19" customFormat="1" x14ac:dyDescent="0.2">
      <c r="A847" s="1">
        <v>99400</v>
      </c>
      <c r="B847" s="2"/>
      <c r="C847" s="2"/>
      <c r="D847" s="93" t="s">
        <v>76</v>
      </c>
      <c r="E847" s="2" t="s">
        <v>1684</v>
      </c>
      <c r="F847" s="15" t="s">
        <v>1685</v>
      </c>
      <c r="G847" s="45">
        <f t="shared" si="53"/>
        <v>1</v>
      </c>
      <c r="H847" s="29">
        <v>1</v>
      </c>
      <c r="I847" s="30">
        <v>1</v>
      </c>
      <c r="J847" s="27">
        <f t="shared" si="54"/>
        <v>0</v>
      </c>
      <c r="K847" s="28">
        <f t="shared" si="55"/>
        <v>0</v>
      </c>
      <c r="L847" s="50">
        <v>0</v>
      </c>
      <c r="M847" s="1">
        <v>0</v>
      </c>
      <c r="N847" s="50">
        <v>0</v>
      </c>
      <c r="O847" s="28">
        <f t="shared" si="52"/>
        <v>0</v>
      </c>
      <c r="P847" s="43">
        <v>0</v>
      </c>
      <c r="Q847" s="1">
        <v>0</v>
      </c>
      <c r="R847" s="1">
        <v>0</v>
      </c>
      <c r="S847" s="1">
        <v>0</v>
      </c>
    </row>
    <row r="848" spans="1:19" customFormat="1" hidden="1" x14ac:dyDescent="0.2">
      <c r="A848" s="1">
        <v>99440</v>
      </c>
      <c r="B848" s="2"/>
      <c r="C848" s="2"/>
      <c r="D848" s="93" t="s">
        <v>91</v>
      </c>
      <c r="E848" s="2" t="s">
        <v>1686</v>
      </c>
      <c r="F848" s="15" t="s">
        <v>1687</v>
      </c>
      <c r="G848" s="45">
        <f t="shared" si="53"/>
        <v>0</v>
      </c>
      <c r="H848" s="29">
        <v>0</v>
      </c>
      <c r="I848" s="30">
        <v>0</v>
      </c>
      <c r="J848" s="27">
        <f t="shared" si="54"/>
        <v>0</v>
      </c>
      <c r="K848" s="28">
        <f t="shared" si="55"/>
        <v>0</v>
      </c>
      <c r="L848" s="50">
        <v>0</v>
      </c>
      <c r="M848" s="1">
        <v>0</v>
      </c>
      <c r="N848" s="50">
        <v>0</v>
      </c>
      <c r="O848" s="28">
        <f t="shared" si="52"/>
        <v>0</v>
      </c>
      <c r="P848" s="43">
        <v>0</v>
      </c>
      <c r="Q848" s="1">
        <v>0</v>
      </c>
      <c r="R848" s="1">
        <v>0</v>
      </c>
      <c r="S848" s="1">
        <v>0</v>
      </c>
    </row>
    <row r="849" spans="1:19" customFormat="1" hidden="1" x14ac:dyDescent="0.2">
      <c r="A849" s="1">
        <v>99450</v>
      </c>
      <c r="B849" s="2"/>
      <c r="C849" s="2"/>
      <c r="D849" s="93" t="s">
        <v>96</v>
      </c>
      <c r="E849" s="2" t="s">
        <v>1688</v>
      </c>
      <c r="F849" s="15" t="s">
        <v>1689</v>
      </c>
      <c r="G849" s="45">
        <f t="shared" si="53"/>
        <v>0</v>
      </c>
      <c r="H849" s="29">
        <v>0</v>
      </c>
      <c r="I849" s="30">
        <v>0</v>
      </c>
      <c r="J849" s="27">
        <f t="shared" si="54"/>
        <v>0</v>
      </c>
      <c r="K849" s="28">
        <f t="shared" si="55"/>
        <v>0</v>
      </c>
      <c r="L849" s="50">
        <v>0</v>
      </c>
      <c r="M849" s="1">
        <v>0</v>
      </c>
      <c r="N849" s="50">
        <v>0</v>
      </c>
      <c r="O849" s="28">
        <f t="shared" si="52"/>
        <v>0</v>
      </c>
      <c r="P849" s="43">
        <v>0</v>
      </c>
      <c r="Q849" s="1">
        <v>0</v>
      </c>
      <c r="R849" s="1">
        <v>0</v>
      </c>
      <c r="S849" s="1">
        <v>0</v>
      </c>
    </row>
    <row r="850" spans="1:19" customFormat="1" hidden="1" x14ac:dyDescent="0.2">
      <c r="A850" s="1">
        <v>99460</v>
      </c>
      <c r="B850" s="2"/>
      <c r="C850" s="2"/>
      <c r="D850" s="93" t="s">
        <v>91</v>
      </c>
      <c r="E850" s="2" t="s">
        <v>1690</v>
      </c>
      <c r="F850" s="15" t="s">
        <v>1691</v>
      </c>
      <c r="G850" s="45">
        <f t="shared" si="53"/>
        <v>0</v>
      </c>
      <c r="H850" s="29">
        <v>0</v>
      </c>
      <c r="I850" s="30">
        <v>0</v>
      </c>
      <c r="J850" s="27">
        <f t="shared" si="54"/>
        <v>0</v>
      </c>
      <c r="K850" s="28">
        <f t="shared" si="55"/>
        <v>0</v>
      </c>
      <c r="L850" s="50">
        <v>0</v>
      </c>
      <c r="M850" s="1">
        <v>0</v>
      </c>
      <c r="N850" s="50">
        <v>0</v>
      </c>
      <c r="O850" s="28">
        <f t="shared" si="52"/>
        <v>0</v>
      </c>
      <c r="P850" s="43">
        <v>0</v>
      </c>
      <c r="Q850" s="1">
        <v>0</v>
      </c>
      <c r="R850" s="1">
        <v>0</v>
      </c>
      <c r="S850" s="1">
        <v>0</v>
      </c>
    </row>
    <row r="851" spans="1:19" customFormat="1" hidden="1" x14ac:dyDescent="0.2">
      <c r="A851" s="1">
        <v>99470</v>
      </c>
      <c r="B851" s="2" t="s">
        <v>45</v>
      </c>
      <c r="C851" s="2" t="s">
        <v>45</v>
      </c>
      <c r="D851" s="2"/>
      <c r="E851" s="2" t="s">
        <v>1692</v>
      </c>
      <c r="F851" s="15"/>
      <c r="G851" s="45">
        <f t="shared" si="53"/>
        <v>0</v>
      </c>
      <c r="H851" s="29">
        <v>0</v>
      </c>
      <c r="I851" s="30">
        <v>0</v>
      </c>
      <c r="J851" s="27">
        <f t="shared" si="54"/>
        <v>0</v>
      </c>
      <c r="K851" s="28">
        <f t="shared" si="55"/>
        <v>0</v>
      </c>
      <c r="L851" s="50">
        <v>0</v>
      </c>
      <c r="M851" s="1">
        <v>0</v>
      </c>
      <c r="N851" s="50">
        <v>0</v>
      </c>
      <c r="O851" s="28">
        <f t="shared" si="52"/>
        <v>0</v>
      </c>
      <c r="P851" s="43">
        <v>0</v>
      </c>
      <c r="Q851" s="1">
        <v>0</v>
      </c>
      <c r="R851" s="1">
        <v>0</v>
      </c>
      <c r="S851" s="1">
        <v>0</v>
      </c>
    </row>
    <row r="852" spans="1:19" customFormat="1" hidden="1" x14ac:dyDescent="0.2">
      <c r="A852" s="1">
        <v>99510</v>
      </c>
      <c r="B852" s="2" t="s">
        <v>45</v>
      </c>
      <c r="C852" s="2" t="s">
        <v>45</v>
      </c>
      <c r="D852" s="2"/>
      <c r="E852" s="2" t="s">
        <v>1693</v>
      </c>
      <c r="F852" s="15"/>
      <c r="G852" s="45">
        <f t="shared" si="53"/>
        <v>0</v>
      </c>
      <c r="H852" s="29">
        <v>0</v>
      </c>
      <c r="I852" s="30">
        <v>0</v>
      </c>
      <c r="J852" s="27">
        <f t="shared" si="54"/>
        <v>0</v>
      </c>
      <c r="K852" s="28">
        <f t="shared" si="55"/>
        <v>0</v>
      </c>
      <c r="L852" s="50">
        <v>0</v>
      </c>
      <c r="M852" s="1">
        <v>0</v>
      </c>
      <c r="N852" s="50">
        <v>0</v>
      </c>
      <c r="O852" s="28">
        <f t="shared" si="52"/>
        <v>0</v>
      </c>
      <c r="P852" s="43">
        <v>0</v>
      </c>
      <c r="Q852" s="1">
        <v>0</v>
      </c>
      <c r="R852" s="1">
        <v>0</v>
      </c>
      <c r="S852" s="1">
        <v>0</v>
      </c>
    </row>
    <row r="853" spans="1:19" customFormat="1" x14ac:dyDescent="0.2">
      <c r="A853" s="1">
        <v>99550</v>
      </c>
      <c r="B853" s="2"/>
      <c r="C853" s="2"/>
      <c r="D853" s="2" t="s">
        <v>38</v>
      </c>
      <c r="E853" s="2" t="s">
        <v>1694</v>
      </c>
      <c r="F853" s="15" t="s">
        <v>1695</v>
      </c>
      <c r="G853" s="45">
        <f t="shared" si="53"/>
        <v>4</v>
      </c>
      <c r="H853" s="29">
        <v>3</v>
      </c>
      <c r="I853" s="30">
        <v>1</v>
      </c>
      <c r="J853" s="27">
        <f t="shared" si="54"/>
        <v>1</v>
      </c>
      <c r="K853" s="28">
        <f t="shared" si="55"/>
        <v>1</v>
      </c>
      <c r="L853" s="50">
        <v>0</v>
      </c>
      <c r="M853" s="1">
        <v>0</v>
      </c>
      <c r="N853" s="50">
        <v>1</v>
      </c>
      <c r="O853" s="28">
        <f t="shared" si="52"/>
        <v>1</v>
      </c>
      <c r="P853" s="43">
        <v>1</v>
      </c>
      <c r="Q853" s="1">
        <v>0</v>
      </c>
      <c r="R853" s="1">
        <v>0</v>
      </c>
      <c r="S853" s="1">
        <v>0</v>
      </c>
    </row>
    <row r="854" spans="1:19" x14ac:dyDescent="0.2">
      <c r="A854" s="1">
        <v>99570</v>
      </c>
      <c r="B854" s="2"/>
      <c r="C854" s="2"/>
      <c r="D854" s="2" t="s">
        <v>38</v>
      </c>
      <c r="E854" s="2" t="s">
        <v>1696</v>
      </c>
      <c r="F854" s="15" t="s">
        <v>1697</v>
      </c>
      <c r="G854" s="45">
        <f t="shared" si="53"/>
        <v>2</v>
      </c>
      <c r="H854" s="29">
        <v>1</v>
      </c>
      <c r="I854" s="30">
        <v>1</v>
      </c>
      <c r="J854" s="27">
        <f t="shared" si="54"/>
        <v>1</v>
      </c>
      <c r="K854" s="28">
        <f t="shared" si="55"/>
        <v>1</v>
      </c>
      <c r="L854" s="50">
        <v>0</v>
      </c>
      <c r="M854" s="1">
        <v>0</v>
      </c>
      <c r="N854" s="50">
        <v>1</v>
      </c>
      <c r="O854" s="28">
        <f t="shared" si="52"/>
        <v>1</v>
      </c>
      <c r="P854" s="43">
        <v>0</v>
      </c>
      <c r="Q854" s="1">
        <v>0</v>
      </c>
      <c r="R854" s="1">
        <v>1</v>
      </c>
      <c r="S854" s="1">
        <v>0</v>
      </c>
    </row>
    <row r="855" spans="1:19" customFormat="1" hidden="1" x14ac:dyDescent="0.2">
      <c r="A855" s="1">
        <v>99640</v>
      </c>
      <c r="B855" s="2" t="s">
        <v>45</v>
      </c>
      <c r="C855" s="2" t="s">
        <v>45</v>
      </c>
      <c r="D855" s="93" t="s">
        <v>208</v>
      </c>
      <c r="E855" s="2" t="s">
        <v>1698</v>
      </c>
      <c r="F855" s="15" t="s">
        <v>1699</v>
      </c>
      <c r="G855" s="45">
        <f t="shared" si="53"/>
        <v>0</v>
      </c>
      <c r="H855" s="29">
        <v>0</v>
      </c>
      <c r="I855" s="30">
        <v>0</v>
      </c>
      <c r="J855" s="27">
        <f t="shared" si="54"/>
        <v>0</v>
      </c>
      <c r="K855" s="28">
        <f t="shared" si="55"/>
        <v>0</v>
      </c>
      <c r="L855" s="50">
        <v>0</v>
      </c>
      <c r="M855" s="1">
        <v>0</v>
      </c>
      <c r="N855" s="50">
        <v>0</v>
      </c>
      <c r="O855" s="28">
        <f t="shared" si="52"/>
        <v>0</v>
      </c>
      <c r="P855" s="43">
        <v>0</v>
      </c>
      <c r="Q855" s="1">
        <v>0</v>
      </c>
      <c r="R855" s="1">
        <v>0</v>
      </c>
      <c r="S855" s="1">
        <v>0</v>
      </c>
    </row>
    <row r="856" spans="1:19" customFormat="1" hidden="1" x14ac:dyDescent="0.2">
      <c r="A856" s="1">
        <v>99680</v>
      </c>
      <c r="B856" s="2"/>
      <c r="C856" s="2"/>
      <c r="D856" s="93" t="s">
        <v>208</v>
      </c>
      <c r="E856" s="2" t="s">
        <v>1700</v>
      </c>
      <c r="F856" s="15" t="s">
        <v>1701</v>
      </c>
      <c r="G856" s="45">
        <f t="shared" si="53"/>
        <v>0</v>
      </c>
      <c r="H856" s="29">
        <v>0</v>
      </c>
      <c r="I856" s="30">
        <v>0</v>
      </c>
      <c r="J856" s="27">
        <f t="shared" si="54"/>
        <v>0</v>
      </c>
      <c r="K856" s="28">
        <f t="shared" si="55"/>
        <v>0</v>
      </c>
      <c r="L856" s="50">
        <v>0</v>
      </c>
      <c r="M856" s="1">
        <v>0</v>
      </c>
      <c r="N856" s="50">
        <v>0</v>
      </c>
      <c r="O856" s="28">
        <f t="shared" si="52"/>
        <v>0</v>
      </c>
      <c r="P856" s="43">
        <v>0</v>
      </c>
      <c r="Q856" s="1">
        <v>0</v>
      </c>
      <c r="R856" s="1">
        <v>0</v>
      </c>
      <c r="S856" s="1">
        <v>0</v>
      </c>
    </row>
    <row r="857" spans="1:19" customFormat="1" hidden="1" x14ac:dyDescent="0.2">
      <c r="A857" s="1">
        <v>99690</v>
      </c>
      <c r="B857" s="2"/>
      <c r="C857" s="2"/>
      <c r="D857" s="93" t="s">
        <v>91</v>
      </c>
      <c r="E857" s="2" t="s">
        <v>1702</v>
      </c>
      <c r="F857" s="15" t="s">
        <v>1703</v>
      </c>
      <c r="G857" s="45">
        <f t="shared" si="53"/>
        <v>0</v>
      </c>
      <c r="H857" s="29">
        <v>0</v>
      </c>
      <c r="I857" s="30">
        <v>0</v>
      </c>
      <c r="J857" s="27">
        <f t="shared" si="54"/>
        <v>0</v>
      </c>
      <c r="K857" s="28">
        <f t="shared" si="55"/>
        <v>0</v>
      </c>
      <c r="L857" s="50">
        <v>0</v>
      </c>
      <c r="M857" s="1">
        <v>0</v>
      </c>
      <c r="N857" s="50">
        <v>0</v>
      </c>
      <c r="O857" s="28">
        <f t="shared" si="52"/>
        <v>0</v>
      </c>
      <c r="P857" s="43">
        <v>0</v>
      </c>
      <c r="Q857" s="1">
        <v>0</v>
      </c>
      <c r="R857" s="1">
        <v>0</v>
      </c>
      <c r="S857" s="1">
        <v>0</v>
      </c>
    </row>
    <row r="858" spans="1:19" customFormat="1" hidden="1" x14ac:dyDescent="0.2">
      <c r="A858" s="1">
        <v>99720</v>
      </c>
      <c r="B858" s="2"/>
      <c r="C858" s="2"/>
      <c r="D858" s="2" t="s">
        <v>38</v>
      </c>
      <c r="E858" s="2" t="s">
        <v>1704</v>
      </c>
      <c r="F858" s="15" t="s">
        <v>1705</v>
      </c>
      <c r="G858" s="45">
        <f t="shared" si="53"/>
        <v>0</v>
      </c>
      <c r="H858" s="29">
        <v>0</v>
      </c>
      <c r="I858" s="30">
        <v>0</v>
      </c>
      <c r="J858" s="27">
        <f t="shared" si="54"/>
        <v>0</v>
      </c>
      <c r="K858" s="28">
        <f t="shared" si="55"/>
        <v>0</v>
      </c>
      <c r="L858" s="50">
        <v>0</v>
      </c>
      <c r="M858" s="1">
        <v>0</v>
      </c>
      <c r="N858" s="50">
        <v>0</v>
      </c>
      <c r="O858" s="28">
        <f t="shared" si="52"/>
        <v>0</v>
      </c>
      <c r="P858" s="43">
        <v>0</v>
      </c>
      <c r="Q858" s="1">
        <v>0</v>
      </c>
      <c r="R858" s="1">
        <v>0</v>
      </c>
      <c r="S858" s="1">
        <v>0</v>
      </c>
    </row>
    <row r="859" spans="1:19" customFormat="1" hidden="1" x14ac:dyDescent="0.2">
      <c r="A859" s="1">
        <v>99730</v>
      </c>
      <c r="B859" s="2" t="s">
        <v>45</v>
      </c>
      <c r="C859" s="2" t="s">
        <v>45</v>
      </c>
      <c r="D859" s="2"/>
      <c r="E859" s="2" t="s">
        <v>1706</v>
      </c>
      <c r="F859" s="15"/>
      <c r="G859" s="45">
        <f t="shared" si="53"/>
        <v>0</v>
      </c>
      <c r="H859" s="29">
        <v>0</v>
      </c>
      <c r="I859" s="30">
        <v>0</v>
      </c>
      <c r="J859" s="27">
        <f t="shared" si="54"/>
        <v>0</v>
      </c>
      <c r="K859" s="28">
        <f t="shared" si="55"/>
        <v>0</v>
      </c>
      <c r="L859" s="50">
        <v>0</v>
      </c>
      <c r="M859" s="1">
        <v>0</v>
      </c>
      <c r="N859" s="50">
        <v>0</v>
      </c>
      <c r="O859" s="28">
        <f t="shared" si="52"/>
        <v>0</v>
      </c>
      <c r="P859" s="43">
        <v>0</v>
      </c>
      <c r="Q859" s="1">
        <v>0</v>
      </c>
      <c r="R859" s="1">
        <v>0</v>
      </c>
      <c r="S859" s="1">
        <v>0</v>
      </c>
    </row>
    <row r="860" spans="1:19" customFormat="1" hidden="1" x14ac:dyDescent="0.2">
      <c r="A860" s="1">
        <v>99760</v>
      </c>
      <c r="B860" s="2" t="s">
        <v>45</v>
      </c>
      <c r="C860" s="2" t="s">
        <v>45</v>
      </c>
      <c r="D860" s="2"/>
      <c r="E860" s="2" t="s">
        <v>1707</v>
      </c>
      <c r="F860" s="15"/>
      <c r="G860" s="45">
        <f t="shared" si="53"/>
        <v>0</v>
      </c>
      <c r="H860" s="29">
        <v>0</v>
      </c>
      <c r="I860" s="30">
        <v>0</v>
      </c>
      <c r="J860" s="27">
        <f t="shared" si="54"/>
        <v>0</v>
      </c>
      <c r="K860" s="28">
        <f t="shared" si="55"/>
        <v>0</v>
      </c>
      <c r="L860" s="50">
        <v>0</v>
      </c>
      <c r="M860" s="1">
        <v>0</v>
      </c>
      <c r="N860" s="50">
        <v>0</v>
      </c>
      <c r="O860" s="28">
        <f t="shared" si="52"/>
        <v>0</v>
      </c>
      <c r="P860" s="43">
        <v>0</v>
      </c>
      <c r="Q860" s="1">
        <v>0</v>
      </c>
      <c r="R860" s="1">
        <v>0</v>
      </c>
      <c r="S860" s="1">
        <v>0</v>
      </c>
    </row>
    <row r="861" spans="1:19" customFormat="1" x14ac:dyDescent="0.2">
      <c r="A861" s="1">
        <v>99840</v>
      </c>
      <c r="B861" s="2"/>
      <c r="C861" s="2"/>
      <c r="D861" s="2" t="s">
        <v>38</v>
      </c>
      <c r="E861" s="2" t="s">
        <v>1708</v>
      </c>
      <c r="F861" s="15" t="s">
        <v>1709</v>
      </c>
      <c r="G861" s="45">
        <f t="shared" si="53"/>
        <v>4</v>
      </c>
      <c r="H861" s="29">
        <v>4</v>
      </c>
      <c r="I861" s="30">
        <v>1</v>
      </c>
      <c r="J861" s="27">
        <f t="shared" si="54"/>
        <v>0</v>
      </c>
      <c r="K861" s="28">
        <f t="shared" si="55"/>
        <v>0</v>
      </c>
      <c r="L861" s="50">
        <v>0</v>
      </c>
      <c r="M861" s="1">
        <v>0</v>
      </c>
      <c r="N861" s="50">
        <v>0</v>
      </c>
      <c r="O861" s="28">
        <f t="shared" si="52"/>
        <v>0</v>
      </c>
      <c r="P861" s="43">
        <v>0</v>
      </c>
      <c r="Q861" s="1">
        <v>0</v>
      </c>
      <c r="R861" s="1">
        <v>0</v>
      </c>
      <c r="S861" s="1">
        <v>0</v>
      </c>
    </row>
    <row r="862" spans="1:19" customFormat="1" x14ac:dyDescent="0.2">
      <c r="A862" s="1">
        <v>99850</v>
      </c>
      <c r="B862" s="2"/>
      <c r="C862" s="2"/>
      <c r="D862" s="2" t="s">
        <v>38</v>
      </c>
      <c r="E862" s="2" t="s">
        <v>1710</v>
      </c>
      <c r="F862" s="15" t="s">
        <v>1711</v>
      </c>
      <c r="G862" s="45">
        <f t="shared" si="53"/>
        <v>1</v>
      </c>
      <c r="H862" s="29">
        <v>1</v>
      </c>
      <c r="I862" s="30">
        <v>1</v>
      </c>
      <c r="J862" s="27">
        <f t="shared" si="54"/>
        <v>0</v>
      </c>
      <c r="K862" s="28">
        <f t="shared" si="55"/>
        <v>0</v>
      </c>
      <c r="L862" s="50">
        <v>0</v>
      </c>
      <c r="M862" s="1">
        <v>0</v>
      </c>
      <c r="N862" s="50">
        <v>0</v>
      </c>
      <c r="O862" s="28">
        <f t="shared" si="52"/>
        <v>0</v>
      </c>
      <c r="P862" s="43">
        <v>0</v>
      </c>
      <c r="Q862" s="1">
        <v>0</v>
      </c>
      <c r="R862" s="1">
        <v>0</v>
      </c>
      <c r="S862" s="1">
        <v>0</v>
      </c>
    </row>
    <row r="863" spans="1:19" customFormat="1" x14ac:dyDescent="0.2">
      <c r="A863" s="1">
        <v>99870</v>
      </c>
      <c r="B863" s="2"/>
      <c r="C863" s="2"/>
      <c r="D863" s="2" t="s">
        <v>38</v>
      </c>
      <c r="E863" s="2" t="s">
        <v>1712</v>
      </c>
      <c r="F863" s="15" t="s">
        <v>1713</v>
      </c>
      <c r="G863" s="45">
        <f t="shared" si="53"/>
        <v>10</v>
      </c>
      <c r="H863" s="29">
        <v>8</v>
      </c>
      <c r="I863" s="30">
        <v>1</v>
      </c>
      <c r="J863" s="27">
        <f t="shared" si="54"/>
        <v>2</v>
      </c>
      <c r="K863" s="28">
        <f t="shared" si="55"/>
        <v>1</v>
      </c>
      <c r="L863" s="50">
        <v>0</v>
      </c>
      <c r="M863" s="1">
        <v>0</v>
      </c>
      <c r="N863" s="50">
        <v>2</v>
      </c>
      <c r="O863" s="28">
        <f t="shared" si="52"/>
        <v>1</v>
      </c>
      <c r="P863" s="43">
        <v>0</v>
      </c>
      <c r="Q863" s="1">
        <v>1</v>
      </c>
      <c r="R863" s="1">
        <v>0</v>
      </c>
      <c r="S863" s="1">
        <v>1</v>
      </c>
    </row>
    <row r="864" spans="1:19" customFormat="1" hidden="1" x14ac:dyDescent="0.2">
      <c r="A864" s="1">
        <v>99890</v>
      </c>
      <c r="B864" s="2"/>
      <c r="C864" s="2"/>
      <c r="D864" s="2" t="s">
        <v>38</v>
      </c>
      <c r="E864" s="2" t="s">
        <v>1714</v>
      </c>
      <c r="F864" s="15" t="s">
        <v>1715</v>
      </c>
      <c r="G864" s="45">
        <f t="shared" si="53"/>
        <v>0</v>
      </c>
      <c r="H864" s="29">
        <v>0</v>
      </c>
      <c r="I864" s="30">
        <v>0</v>
      </c>
      <c r="J864" s="27">
        <f t="shared" si="54"/>
        <v>0</v>
      </c>
      <c r="K864" s="28">
        <f t="shared" si="55"/>
        <v>0</v>
      </c>
      <c r="L864" s="50">
        <v>0</v>
      </c>
      <c r="M864" s="1">
        <v>0</v>
      </c>
      <c r="N864" s="50">
        <v>0</v>
      </c>
      <c r="O864" s="28">
        <f t="shared" si="52"/>
        <v>0</v>
      </c>
      <c r="P864" s="43">
        <v>0</v>
      </c>
      <c r="Q864" s="1">
        <v>0</v>
      </c>
      <c r="R864" s="1">
        <v>0</v>
      </c>
      <c r="S864" s="1">
        <v>0</v>
      </c>
    </row>
    <row r="865" spans="1:19" hidden="1" x14ac:dyDescent="0.2">
      <c r="A865" s="1">
        <v>99910</v>
      </c>
      <c r="B865" s="2"/>
      <c r="C865" s="2"/>
      <c r="D865" s="2" t="s">
        <v>38</v>
      </c>
      <c r="E865" s="2" t="s">
        <v>1716</v>
      </c>
      <c r="F865" s="15" t="s">
        <v>1717</v>
      </c>
      <c r="G865" s="45">
        <f t="shared" si="53"/>
        <v>0</v>
      </c>
      <c r="H865" s="29">
        <v>0</v>
      </c>
      <c r="I865" s="30">
        <v>0</v>
      </c>
      <c r="J865" s="27">
        <f t="shared" si="54"/>
        <v>0</v>
      </c>
      <c r="K865" s="28">
        <f t="shared" si="55"/>
        <v>0</v>
      </c>
      <c r="L865" s="50">
        <v>0</v>
      </c>
      <c r="M865" s="1">
        <v>0</v>
      </c>
      <c r="N865" s="50">
        <v>0</v>
      </c>
      <c r="O865" s="28">
        <f t="shared" si="52"/>
        <v>0</v>
      </c>
      <c r="P865" s="43">
        <v>0</v>
      </c>
      <c r="Q865" s="1">
        <v>0</v>
      </c>
      <c r="R865" s="1">
        <v>0</v>
      </c>
      <c r="S865" s="1">
        <v>0</v>
      </c>
    </row>
    <row r="866" spans="1:19" customFormat="1" hidden="1" x14ac:dyDescent="0.2">
      <c r="A866" s="1">
        <v>99920</v>
      </c>
      <c r="B866" s="2"/>
      <c r="C866" s="2"/>
      <c r="D866" s="2" t="s">
        <v>38</v>
      </c>
      <c r="E866" s="2" t="s">
        <v>1718</v>
      </c>
      <c r="F866" s="15" t="s">
        <v>1719</v>
      </c>
      <c r="G866" s="45">
        <f t="shared" si="53"/>
        <v>0</v>
      </c>
      <c r="H866" s="29">
        <v>0</v>
      </c>
      <c r="I866" s="30">
        <v>0</v>
      </c>
      <c r="J866" s="27">
        <f t="shared" si="54"/>
        <v>0</v>
      </c>
      <c r="K866" s="28">
        <f t="shared" si="55"/>
        <v>0</v>
      </c>
      <c r="L866" s="50">
        <v>0</v>
      </c>
      <c r="M866" s="1">
        <v>0</v>
      </c>
      <c r="N866" s="50">
        <v>0</v>
      </c>
      <c r="O866" s="28">
        <f t="shared" si="52"/>
        <v>0</v>
      </c>
      <c r="P866" s="43">
        <v>0</v>
      </c>
      <c r="Q866" s="1">
        <v>0</v>
      </c>
      <c r="R866" s="1">
        <v>0</v>
      </c>
      <c r="S866" s="1">
        <v>0</v>
      </c>
    </row>
    <row r="867" spans="1:19" customFormat="1" x14ac:dyDescent="0.2">
      <c r="A867" s="1">
        <v>99930</v>
      </c>
      <c r="B867" s="2"/>
      <c r="C867" s="2"/>
      <c r="D867" s="2" t="s">
        <v>38</v>
      </c>
      <c r="E867" s="2" t="s">
        <v>1720</v>
      </c>
      <c r="F867" s="15" t="s">
        <v>1721</v>
      </c>
      <c r="G867" s="45">
        <f t="shared" si="53"/>
        <v>8</v>
      </c>
      <c r="H867" s="29">
        <v>7</v>
      </c>
      <c r="I867" s="30">
        <v>2</v>
      </c>
      <c r="J867" s="27">
        <f t="shared" si="54"/>
        <v>1</v>
      </c>
      <c r="K867" s="28">
        <f t="shared" si="55"/>
        <v>2</v>
      </c>
      <c r="L867" s="50">
        <v>0</v>
      </c>
      <c r="M867" s="1">
        <v>0</v>
      </c>
      <c r="N867" s="50">
        <v>1</v>
      </c>
      <c r="O867" s="28">
        <f t="shared" si="52"/>
        <v>2</v>
      </c>
      <c r="P867" s="43">
        <v>2</v>
      </c>
      <c r="Q867" s="1">
        <v>0</v>
      </c>
      <c r="R867" s="1">
        <v>0</v>
      </c>
      <c r="S867" s="1">
        <v>0</v>
      </c>
    </row>
    <row r="868" spans="1:19" customFormat="1" hidden="1" x14ac:dyDescent="0.2">
      <c r="A868" s="1">
        <v>99990</v>
      </c>
      <c r="B868" s="2"/>
      <c r="C868" s="2"/>
      <c r="D868" s="2" t="s">
        <v>0</v>
      </c>
      <c r="E868" s="2" t="s">
        <v>1722</v>
      </c>
      <c r="F868" s="15" t="s">
        <v>2105</v>
      </c>
      <c r="G868" s="45">
        <f t="shared" si="53"/>
        <v>0</v>
      </c>
      <c r="H868" s="29">
        <v>0</v>
      </c>
      <c r="I868" s="30">
        <v>0</v>
      </c>
      <c r="J868" s="27">
        <f t="shared" si="54"/>
        <v>0</v>
      </c>
      <c r="K868" s="28">
        <f t="shared" si="55"/>
        <v>0</v>
      </c>
      <c r="L868" s="50">
        <v>0</v>
      </c>
      <c r="M868" s="1">
        <v>0</v>
      </c>
      <c r="N868" s="50">
        <v>0</v>
      </c>
      <c r="O868" s="28">
        <f t="shared" si="52"/>
        <v>0</v>
      </c>
      <c r="P868" s="43">
        <v>0</v>
      </c>
      <c r="Q868" s="1">
        <v>0</v>
      </c>
      <c r="R868" s="1">
        <v>0</v>
      </c>
      <c r="S868" s="1">
        <v>0</v>
      </c>
    </row>
    <row r="869" spans="1:19" customFormat="1" x14ac:dyDescent="0.2">
      <c r="A869" s="1">
        <v>100000</v>
      </c>
      <c r="B869" s="2"/>
      <c r="C869" s="2"/>
      <c r="D869" s="2" t="s">
        <v>38</v>
      </c>
      <c r="E869" s="2" t="s">
        <v>1723</v>
      </c>
      <c r="F869" s="15" t="s">
        <v>1724</v>
      </c>
      <c r="G869" s="45">
        <f t="shared" si="53"/>
        <v>7</v>
      </c>
      <c r="H869" s="29">
        <v>4</v>
      </c>
      <c r="I869" s="30">
        <v>1</v>
      </c>
      <c r="J869" s="27">
        <f t="shared" si="54"/>
        <v>3</v>
      </c>
      <c r="K869" s="28">
        <f t="shared" si="55"/>
        <v>1</v>
      </c>
      <c r="L869" s="50">
        <v>0</v>
      </c>
      <c r="M869" s="1">
        <v>0</v>
      </c>
      <c r="N869" s="50">
        <v>3</v>
      </c>
      <c r="O869" s="28">
        <f t="shared" ref="O869:O931" si="56">MAX(P869:S869)</f>
        <v>1</v>
      </c>
      <c r="P869" s="43">
        <v>1</v>
      </c>
      <c r="Q869" s="1">
        <v>0</v>
      </c>
      <c r="R869" s="1">
        <v>1</v>
      </c>
      <c r="S869" s="1">
        <v>0</v>
      </c>
    </row>
    <row r="870" spans="1:19" customFormat="1" x14ac:dyDescent="0.2">
      <c r="A870" s="1">
        <v>100010</v>
      </c>
      <c r="B870" s="2"/>
      <c r="C870" s="2"/>
      <c r="D870" s="2" t="s">
        <v>38</v>
      </c>
      <c r="E870" s="2" t="s">
        <v>1725</v>
      </c>
      <c r="F870" s="15" t="s">
        <v>1726</v>
      </c>
      <c r="G870" s="45">
        <f t="shared" si="53"/>
        <v>8</v>
      </c>
      <c r="H870" s="29">
        <v>5</v>
      </c>
      <c r="I870" s="30">
        <v>1</v>
      </c>
      <c r="J870" s="27">
        <f t="shared" si="54"/>
        <v>3</v>
      </c>
      <c r="K870" s="28">
        <f t="shared" si="55"/>
        <v>2</v>
      </c>
      <c r="L870" s="50">
        <v>0</v>
      </c>
      <c r="M870" s="1">
        <v>0</v>
      </c>
      <c r="N870" s="50">
        <v>3</v>
      </c>
      <c r="O870" s="28">
        <f t="shared" si="56"/>
        <v>2</v>
      </c>
      <c r="P870" s="43">
        <v>1</v>
      </c>
      <c r="Q870" s="1">
        <v>0</v>
      </c>
      <c r="R870" s="1">
        <v>2</v>
      </c>
      <c r="S870" s="1">
        <v>1</v>
      </c>
    </row>
    <row r="871" spans="1:19" customFormat="1" x14ac:dyDescent="0.2">
      <c r="A871" s="1">
        <v>100020</v>
      </c>
      <c r="B871" s="2"/>
      <c r="C871" s="2"/>
      <c r="D871" s="2" t="s">
        <v>38</v>
      </c>
      <c r="E871" s="2" t="s">
        <v>1727</v>
      </c>
      <c r="F871" s="15" t="s">
        <v>1728</v>
      </c>
      <c r="G871" s="45">
        <f t="shared" si="53"/>
        <v>33</v>
      </c>
      <c r="H871" s="29">
        <v>12</v>
      </c>
      <c r="I871" s="30">
        <v>1</v>
      </c>
      <c r="J871" s="27">
        <f t="shared" si="54"/>
        <v>21</v>
      </c>
      <c r="K871" s="28">
        <f t="shared" si="55"/>
        <v>15</v>
      </c>
      <c r="L871" s="50">
        <v>4</v>
      </c>
      <c r="M871" s="1">
        <v>10</v>
      </c>
      <c r="N871" s="50">
        <v>17</v>
      </c>
      <c r="O871" s="28">
        <f t="shared" si="56"/>
        <v>15</v>
      </c>
      <c r="P871" s="43">
        <v>4</v>
      </c>
      <c r="Q871" s="1">
        <v>3</v>
      </c>
      <c r="R871" s="1">
        <v>13</v>
      </c>
      <c r="S871" s="1">
        <v>15</v>
      </c>
    </row>
    <row r="872" spans="1:19" customFormat="1" x14ac:dyDescent="0.2">
      <c r="A872" s="1">
        <v>100030</v>
      </c>
      <c r="B872" s="2" t="s">
        <v>105</v>
      </c>
      <c r="C872" s="2" t="s">
        <v>105</v>
      </c>
      <c r="D872" s="2" t="s">
        <v>106</v>
      </c>
      <c r="E872" s="2" t="s">
        <v>1729</v>
      </c>
      <c r="F872" s="15" t="s">
        <v>1730</v>
      </c>
      <c r="G872" s="45">
        <f t="shared" si="53"/>
        <v>5</v>
      </c>
      <c r="H872" s="29">
        <v>0</v>
      </c>
      <c r="I872" s="30">
        <v>0</v>
      </c>
      <c r="J872" s="27">
        <f t="shared" si="54"/>
        <v>5</v>
      </c>
      <c r="K872" s="28">
        <f t="shared" si="55"/>
        <v>1</v>
      </c>
      <c r="L872" s="50">
        <v>0</v>
      </c>
      <c r="M872" s="1">
        <v>0</v>
      </c>
      <c r="N872" s="50">
        <v>5</v>
      </c>
      <c r="O872" s="28">
        <f t="shared" si="56"/>
        <v>1</v>
      </c>
      <c r="P872" s="43">
        <v>1</v>
      </c>
      <c r="Q872" s="1">
        <v>0</v>
      </c>
      <c r="R872" s="1">
        <v>1</v>
      </c>
      <c r="S872" s="1">
        <v>1</v>
      </c>
    </row>
    <row r="873" spans="1:19" customFormat="1" hidden="1" x14ac:dyDescent="0.2">
      <c r="A873" s="1">
        <v>100040</v>
      </c>
      <c r="B873" s="2"/>
      <c r="C873" s="2"/>
      <c r="D873" s="2" t="s">
        <v>38</v>
      </c>
      <c r="E873" s="2" t="s">
        <v>1731</v>
      </c>
      <c r="F873" s="15" t="s">
        <v>1732</v>
      </c>
      <c r="G873" s="45">
        <f t="shared" si="53"/>
        <v>0</v>
      </c>
      <c r="H873" s="29">
        <v>0</v>
      </c>
      <c r="I873" s="30">
        <v>0</v>
      </c>
      <c r="J873" s="27">
        <f t="shared" si="54"/>
        <v>0</v>
      </c>
      <c r="K873" s="28">
        <f t="shared" si="55"/>
        <v>0</v>
      </c>
      <c r="L873" s="50">
        <v>0</v>
      </c>
      <c r="M873" s="1">
        <v>0</v>
      </c>
      <c r="N873" s="50">
        <v>0</v>
      </c>
      <c r="O873" s="28">
        <f t="shared" si="56"/>
        <v>0</v>
      </c>
      <c r="P873" s="43">
        <v>0</v>
      </c>
      <c r="Q873" s="1">
        <v>0</v>
      </c>
      <c r="R873" s="1">
        <v>0</v>
      </c>
      <c r="S873" s="1">
        <v>0</v>
      </c>
    </row>
    <row r="874" spans="1:19" customFormat="1" hidden="1" x14ac:dyDescent="0.2">
      <c r="A874" s="1">
        <v>100050</v>
      </c>
      <c r="B874" s="2"/>
      <c r="C874" s="2"/>
      <c r="D874" s="2" t="s">
        <v>0</v>
      </c>
      <c r="E874" s="2" t="s">
        <v>1733</v>
      </c>
      <c r="F874" s="15" t="s">
        <v>1734</v>
      </c>
      <c r="G874" s="45">
        <f t="shared" si="53"/>
        <v>0</v>
      </c>
      <c r="H874" s="29">
        <v>0</v>
      </c>
      <c r="I874" s="30">
        <v>0</v>
      </c>
      <c r="J874" s="27">
        <f t="shared" si="54"/>
        <v>0</v>
      </c>
      <c r="K874" s="28">
        <f t="shared" si="55"/>
        <v>0</v>
      </c>
      <c r="L874" s="50">
        <v>0</v>
      </c>
      <c r="M874" s="1">
        <v>0</v>
      </c>
      <c r="N874" s="50">
        <v>0</v>
      </c>
      <c r="O874" s="28">
        <f t="shared" si="56"/>
        <v>0</v>
      </c>
      <c r="P874" s="43">
        <v>0</v>
      </c>
      <c r="Q874" s="1">
        <v>0</v>
      </c>
      <c r="R874" s="1">
        <v>0</v>
      </c>
      <c r="S874" s="1">
        <v>0</v>
      </c>
    </row>
    <row r="875" spans="1:19" customFormat="1" x14ac:dyDescent="0.2">
      <c r="A875" s="1">
        <v>100060</v>
      </c>
      <c r="B875" s="2"/>
      <c r="C875" s="2"/>
      <c r="D875" s="2" t="s">
        <v>38</v>
      </c>
      <c r="E875" s="2" t="s">
        <v>1735</v>
      </c>
      <c r="F875" s="15" t="s">
        <v>1736</v>
      </c>
      <c r="G875" s="45">
        <f t="shared" si="53"/>
        <v>2</v>
      </c>
      <c r="H875" s="29">
        <v>0</v>
      </c>
      <c r="I875" s="30">
        <v>0</v>
      </c>
      <c r="J875" s="27">
        <f t="shared" si="54"/>
        <v>2</v>
      </c>
      <c r="K875" s="28">
        <f t="shared" si="55"/>
        <v>4</v>
      </c>
      <c r="L875" s="50">
        <v>0</v>
      </c>
      <c r="M875" s="1">
        <v>0</v>
      </c>
      <c r="N875" s="50">
        <v>2</v>
      </c>
      <c r="O875" s="28">
        <f t="shared" si="56"/>
        <v>4</v>
      </c>
      <c r="P875" s="43">
        <v>0</v>
      </c>
      <c r="Q875" s="1">
        <v>1</v>
      </c>
      <c r="R875" s="1">
        <v>0</v>
      </c>
      <c r="S875" s="1">
        <v>4</v>
      </c>
    </row>
    <row r="876" spans="1:19" customFormat="1" x14ac:dyDescent="0.2">
      <c r="A876" s="1">
        <v>100070</v>
      </c>
      <c r="B876" s="2"/>
      <c r="C876" s="2"/>
      <c r="D876" s="2" t="s">
        <v>38</v>
      </c>
      <c r="E876" s="2" t="s">
        <v>1737</v>
      </c>
      <c r="F876" s="15" t="s">
        <v>1738</v>
      </c>
      <c r="G876" s="45">
        <f t="shared" si="53"/>
        <v>17</v>
      </c>
      <c r="H876" s="29">
        <v>9</v>
      </c>
      <c r="I876" s="30">
        <v>3</v>
      </c>
      <c r="J876" s="27">
        <f t="shared" si="54"/>
        <v>8</v>
      </c>
      <c r="K876" s="28">
        <f t="shared" si="55"/>
        <v>6</v>
      </c>
      <c r="L876" s="50">
        <v>0</v>
      </c>
      <c r="M876" s="1">
        <v>0</v>
      </c>
      <c r="N876" s="50">
        <v>8</v>
      </c>
      <c r="O876" s="28">
        <f t="shared" si="56"/>
        <v>6</v>
      </c>
      <c r="P876" s="43">
        <v>1</v>
      </c>
      <c r="Q876" s="1">
        <v>1</v>
      </c>
      <c r="R876" s="1">
        <v>3</v>
      </c>
      <c r="S876" s="1">
        <v>6</v>
      </c>
    </row>
    <row r="877" spans="1:19" customFormat="1" hidden="1" x14ac:dyDescent="0.2">
      <c r="A877" s="1">
        <v>100100</v>
      </c>
      <c r="B877" s="2"/>
      <c r="C877" s="2"/>
      <c r="D877" s="2" t="s">
        <v>38</v>
      </c>
      <c r="E877" s="2" t="s">
        <v>1739</v>
      </c>
      <c r="F877" s="15" t="s">
        <v>1740</v>
      </c>
      <c r="G877" s="45">
        <f t="shared" si="53"/>
        <v>0</v>
      </c>
      <c r="H877" s="29">
        <v>0</v>
      </c>
      <c r="I877" s="30">
        <v>0</v>
      </c>
      <c r="J877" s="27">
        <f t="shared" si="54"/>
        <v>0</v>
      </c>
      <c r="K877" s="28">
        <f t="shared" si="55"/>
        <v>0</v>
      </c>
      <c r="L877" s="50">
        <v>0</v>
      </c>
      <c r="M877" s="1">
        <v>0</v>
      </c>
      <c r="N877" s="50">
        <v>0</v>
      </c>
      <c r="O877" s="28">
        <f t="shared" si="56"/>
        <v>0</v>
      </c>
      <c r="P877" s="43">
        <v>0</v>
      </c>
      <c r="Q877" s="1">
        <v>0</v>
      </c>
      <c r="R877" s="1">
        <v>0</v>
      </c>
      <c r="S877" s="1">
        <v>0</v>
      </c>
    </row>
    <row r="878" spans="1:19" customFormat="1" hidden="1" x14ac:dyDescent="0.2">
      <c r="A878" s="1">
        <v>100110</v>
      </c>
      <c r="B878" s="2"/>
      <c r="C878" s="2"/>
      <c r="D878" s="2" t="s">
        <v>38</v>
      </c>
      <c r="E878" s="2" t="s">
        <v>1741</v>
      </c>
      <c r="F878" s="15" t="s">
        <v>1742</v>
      </c>
      <c r="G878" s="45">
        <f t="shared" si="53"/>
        <v>0</v>
      </c>
      <c r="H878" s="29">
        <v>0</v>
      </c>
      <c r="I878" s="30">
        <v>0</v>
      </c>
      <c r="J878" s="27">
        <f t="shared" si="54"/>
        <v>0</v>
      </c>
      <c r="K878" s="28">
        <f t="shared" si="55"/>
        <v>0</v>
      </c>
      <c r="L878" s="50">
        <v>0</v>
      </c>
      <c r="M878" s="1">
        <v>0</v>
      </c>
      <c r="N878" s="50">
        <v>0</v>
      </c>
      <c r="O878" s="28">
        <f t="shared" si="56"/>
        <v>0</v>
      </c>
      <c r="P878" s="43">
        <v>0</v>
      </c>
      <c r="Q878" s="1">
        <v>0</v>
      </c>
      <c r="R878" s="1">
        <v>0</v>
      </c>
      <c r="S878" s="1">
        <v>0</v>
      </c>
    </row>
    <row r="879" spans="1:19" customFormat="1" hidden="1" x14ac:dyDescent="0.2">
      <c r="A879" s="1">
        <v>100150</v>
      </c>
      <c r="B879" s="2" t="s">
        <v>45</v>
      </c>
      <c r="C879" s="2" t="s">
        <v>45</v>
      </c>
      <c r="D879" s="2"/>
      <c r="E879" s="2" t="s">
        <v>1743</v>
      </c>
      <c r="F879" s="15"/>
      <c r="G879" s="45">
        <f t="shared" si="53"/>
        <v>0</v>
      </c>
      <c r="H879" s="29">
        <v>0</v>
      </c>
      <c r="I879" s="30">
        <v>0</v>
      </c>
      <c r="J879" s="27">
        <f t="shared" si="54"/>
        <v>0</v>
      </c>
      <c r="K879" s="28">
        <f t="shared" si="55"/>
        <v>0</v>
      </c>
      <c r="L879" s="50">
        <v>0</v>
      </c>
      <c r="M879" s="1">
        <v>0</v>
      </c>
      <c r="N879" s="50">
        <v>0</v>
      </c>
      <c r="O879" s="28">
        <f t="shared" si="56"/>
        <v>0</v>
      </c>
      <c r="P879" s="43">
        <v>0</v>
      </c>
      <c r="Q879" s="1">
        <v>0</v>
      </c>
      <c r="R879" s="1">
        <v>0</v>
      </c>
      <c r="S879" s="1">
        <v>0</v>
      </c>
    </row>
    <row r="880" spans="1:19" customFormat="1" hidden="1" x14ac:dyDescent="0.2">
      <c r="A880" s="1">
        <v>100170</v>
      </c>
      <c r="B880" s="2" t="s">
        <v>45</v>
      </c>
      <c r="C880" s="2" t="s">
        <v>45</v>
      </c>
      <c r="D880" s="2"/>
      <c r="E880" s="2" t="s">
        <v>1744</v>
      </c>
      <c r="F880" s="15"/>
      <c r="G880" s="45">
        <f t="shared" si="53"/>
        <v>0</v>
      </c>
      <c r="H880" s="29">
        <v>0</v>
      </c>
      <c r="I880" s="30">
        <v>0</v>
      </c>
      <c r="J880" s="27">
        <f t="shared" si="54"/>
        <v>0</v>
      </c>
      <c r="K880" s="28">
        <f t="shared" si="55"/>
        <v>0</v>
      </c>
      <c r="L880" s="50">
        <v>0</v>
      </c>
      <c r="M880" s="1">
        <v>0</v>
      </c>
      <c r="N880" s="50">
        <v>0</v>
      </c>
      <c r="O880" s="28">
        <f t="shared" si="56"/>
        <v>0</v>
      </c>
      <c r="P880" s="43">
        <v>0</v>
      </c>
      <c r="Q880" s="1">
        <v>0</v>
      </c>
      <c r="R880" s="1">
        <v>0</v>
      </c>
      <c r="S880" s="1">
        <v>0</v>
      </c>
    </row>
    <row r="881" spans="1:19" customFormat="1" hidden="1" x14ac:dyDescent="0.2">
      <c r="A881" s="1">
        <v>100210</v>
      </c>
      <c r="B881" s="2" t="s">
        <v>45</v>
      </c>
      <c r="C881" s="2" t="s">
        <v>45</v>
      </c>
      <c r="D881" s="2"/>
      <c r="E881" s="2" t="s">
        <v>1745</v>
      </c>
      <c r="F881" s="15"/>
      <c r="G881" s="45">
        <f t="shared" si="53"/>
        <v>0</v>
      </c>
      <c r="H881" s="29">
        <v>0</v>
      </c>
      <c r="I881" s="30">
        <v>0</v>
      </c>
      <c r="J881" s="27">
        <f t="shared" si="54"/>
        <v>0</v>
      </c>
      <c r="K881" s="28">
        <f t="shared" si="55"/>
        <v>0</v>
      </c>
      <c r="L881" s="50">
        <v>0</v>
      </c>
      <c r="M881" s="1">
        <v>0</v>
      </c>
      <c r="N881" s="50">
        <v>0</v>
      </c>
      <c r="O881" s="28">
        <f t="shared" si="56"/>
        <v>0</v>
      </c>
      <c r="P881" s="43">
        <v>0</v>
      </c>
      <c r="Q881" s="1">
        <v>0</v>
      </c>
      <c r="R881" s="1">
        <v>0</v>
      </c>
      <c r="S881" s="1">
        <v>0</v>
      </c>
    </row>
    <row r="882" spans="1:19" customFormat="1" x14ac:dyDescent="0.2">
      <c r="A882" s="1">
        <v>100220</v>
      </c>
      <c r="B882" s="2"/>
      <c r="C882" s="2"/>
      <c r="D882" s="2" t="s">
        <v>38</v>
      </c>
      <c r="E882" s="2" t="s">
        <v>1746</v>
      </c>
      <c r="F882" s="15" t="s">
        <v>1747</v>
      </c>
      <c r="G882" s="45">
        <f t="shared" si="53"/>
        <v>11</v>
      </c>
      <c r="H882" s="29">
        <v>9</v>
      </c>
      <c r="I882" s="30">
        <v>3</v>
      </c>
      <c r="J882" s="27">
        <f t="shared" si="54"/>
        <v>2</v>
      </c>
      <c r="K882" s="28">
        <f t="shared" si="55"/>
        <v>3</v>
      </c>
      <c r="L882" s="50">
        <v>1</v>
      </c>
      <c r="M882" s="1">
        <v>3</v>
      </c>
      <c r="N882" s="50">
        <v>1</v>
      </c>
      <c r="O882" s="28">
        <f t="shared" si="56"/>
        <v>1</v>
      </c>
      <c r="P882" s="43">
        <v>0</v>
      </c>
      <c r="Q882" s="1">
        <v>0</v>
      </c>
      <c r="R882" s="1">
        <v>1</v>
      </c>
      <c r="S882" s="1">
        <v>0</v>
      </c>
    </row>
    <row r="883" spans="1:19" customFormat="1" hidden="1" x14ac:dyDescent="0.2">
      <c r="A883" s="1">
        <v>100270</v>
      </c>
      <c r="B883" s="2" t="s">
        <v>45</v>
      </c>
      <c r="C883" s="2" t="s">
        <v>45</v>
      </c>
      <c r="D883" s="2"/>
      <c r="E883" s="2" t="s">
        <v>1748</v>
      </c>
      <c r="F883" s="15"/>
      <c r="G883" s="45">
        <f t="shared" si="53"/>
        <v>0</v>
      </c>
      <c r="H883" s="29">
        <v>0</v>
      </c>
      <c r="I883" s="30">
        <v>0</v>
      </c>
      <c r="J883" s="27">
        <f t="shared" si="54"/>
        <v>0</v>
      </c>
      <c r="K883" s="28">
        <f t="shared" si="55"/>
        <v>0</v>
      </c>
      <c r="L883" s="50">
        <v>0</v>
      </c>
      <c r="M883" s="1">
        <v>0</v>
      </c>
      <c r="N883" s="50">
        <v>0</v>
      </c>
      <c r="O883" s="28">
        <f t="shared" si="56"/>
        <v>0</v>
      </c>
      <c r="P883" s="43">
        <v>0</v>
      </c>
      <c r="Q883" s="1">
        <v>0</v>
      </c>
      <c r="R883" s="1">
        <v>0</v>
      </c>
      <c r="S883" s="1">
        <v>0</v>
      </c>
    </row>
    <row r="884" spans="1:19" customFormat="1" hidden="1" x14ac:dyDescent="0.2">
      <c r="A884" s="1">
        <v>100280</v>
      </c>
      <c r="B884" s="2"/>
      <c r="C884" s="2"/>
      <c r="D884" s="2" t="s">
        <v>38</v>
      </c>
      <c r="E884" s="2" t="s">
        <v>1749</v>
      </c>
      <c r="F884" s="15" t="s">
        <v>2106</v>
      </c>
      <c r="G884" s="45">
        <f t="shared" si="53"/>
        <v>0</v>
      </c>
      <c r="H884" s="29">
        <v>0</v>
      </c>
      <c r="I884" s="30">
        <v>0</v>
      </c>
      <c r="J884" s="27">
        <f t="shared" si="54"/>
        <v>0</v>
      </c>
      <c r="K884" s="28">
        <f t="shared" si="55"/>
        <v>0</v>
      </c>
      <c r="L884" s="50">
        <v>0</v>
      </c>
      <c r="M884" s="1">
        <v>0</v>
      </c>
      <c r="N884" s="50">
        <v>0</v>
      </c>
      <c r="O884" s="28">
        <f t="shared" si="56"/>
        <v>0</v>
      </c>
      <c r="P884" s="43">
        <v>0</v>
      </c>
      <c r="Q884" s="1">
        <v>0</v>
      </c>
      <c r="R884" s="1">
        <v>0</v>
      </c>
      <c r="S884" s="1">
        <v>0</v>
      </c>
    </row>
    <row r="885" spans="1:19" customFormat="1" hidden="1" x14ac:dyDescent="0.2">
      <c r="A885" s="1">
        <v>100350</v>
      </c>
      <c r="B885" s="2" t="s">
        <v>105</v>
      </c>
      <c r="C885" s="2" t="s">
        <v>105</v>
      </c>
      <c r="D885" s="2" t="s">
        <v>106</v>
      </c>
      <c r="E885" s="2" t="s">
        <v>1750</v>
      </c>
      <c r="F885" s="15" t="s">
        <v>1751</v>
      </c>
      <c r="G885" s="45">
        <f t="shared" si="53"/>
        <v>0</v>
      </c>
      <c r="H885" s="29">
        <v>0</v>
      </c>
      <c r="I885" s="30">
        <v>0</v>
      </c>
      <c r="J885" s="27">
        <f t="shared" si="54"/>
        <v>0</v>
      </c>
      <c r="K885" s="28">
        <f t="shared" si="55"/>
        <v>0</v>
      </c>
      <c r="L885" s="50">
        <v>0</v>
      </c>
      <c r="M885" s="1">
        <v>0</v>
      </c>
      <c r="N885" s="50">
        <v>0</v>
      </c>
      <c r="O885" s="28">
        <f t="shared" si="56"/>
        <v>0</v>
      </c>
      <c r="P885" s="43">
        <v>0</v>
      </c>
      <c r="Q885" s="1">
        <v>0</v>
      </c>
      <c r="R885" s="1">
        <v>0</v>
      </c>
      <c r="S885" s="1">
        <v>0</v>
      </c>
    </row>
    <row r="886" spans="1:19" customFormat="1" x14ac:dyDescent="0.2">
      <c r="A886" s="1">
        <v>100370</v>
      </c>
      <c r="B886" s="2"/>
      <c r="C886" s="2"/>
      <c r="D886" s="2" t="s">
        <v>38</v>
      </c>
      <c r="E886" s="2" t="s">
        <v>1752</v>
      </c>
      <c r="F886" s="15" t="s">
        <v>1753</v>
      </c>
      <c r="G886" s="45">
        <f t="shared" si="53"/>
        <v>13</v>
      </c>
      <c r="H886" s="29">
        <v>7</v>
      </c>
      <c r="I886" s="30">
        <v>1</v>
      </c>
      <c r="J886" s="27">
        <f t="shared" si="54"/>
        <v>6</v>
      </c>
      <c r="K886" s="28">
        <f t="shared" si="55"/>
        <v>3</v>
      </c>
      <c r="L886" s="50">
        <v>0</v>
      </c>
      <c r="M886" s="1">
        <v>0</v>
      </c>
      <c r="N886" s="50">
        <v>6</v>
      </c>
      <c r="O886" s="28">
        <f t="shared" si="56"/>
        <v>3</v>
      </c>
      <c r="P886" s="43">
        <v>3</v>
      </c>
      <c r="Q886" s="1">
        <v>2</v>
      </c>
      <c r="R886" s="1">
        <v>3</v>
      </c>
      <c r="S886" s="1">
        <v>0</v>
      </c>
    </row>
    <row r="887" spans="1:19" x14ac:dyDescent="0.2">
      <c r="A887" s="1">
        <v>100380</v>
      </c>
      <c r="B887" s="2"/>
      <c r="C887" s="2"/>
      <c r="D887" s="2" t="s">
        <v>38</v>
      </c>
      <c r="E887" s="2" t="s">
        <v>1754</v>
      </c>
      <c r="F887" s="15" t="s">
        <v>1755</v>
      </c>
      <c r="G887" s="45">
        <f t="shared" si="53"/>
        <v>8</v>
      </c>
      <c r="H887" s="29">
        <v>3</v>
      </c>
      <c r="I887" s="30">
        <v>2</v>
      </c>
      <c r="J887" s="27">
        <f t="shared" si="54"/>
        <v>5</v>
      </c>
      <c r="K887" s="28">
        <f t="shared" si="55"/>
        <v>11</v>
      </c>
      <c r="L887" s="50">
        <v>0</v>
      </c>
      <c r="M887" s="1">
        <v>0</v>
      </c>
      <c r="N887" s="50">
        <v>5</v>
      </c>
      <c r="O887" s="28">
        <f t="shared" si="56"/>
        <v>11</v>
      </c>
      <c r="P887" s="43">
        <v>11</v>
      </c>
      <c r="Q887" s="1">
        <v>6</v>
      </c>
      <c r="R887" s="1">
        <v>4</v>
      </c>
      <c r="S887" s="1">
        <v>0</v>
      </c>
    </row>
    <row r="888" spans="1:19" customFormat="1" x14ac:dyDescent="0.2">
      <c r="A888" s="1">
        <v>100390</v>
      </c>
      <c r="B888" s="2"/>
      <c r="C888" s="2"/>
      <c r="D888" s="2" t="s">
        <v>38</v>
      </c>
      <c r="E888" s="2" t="s">
        <v>1756</v>
      </c>
      <c r="F888" s="15" t="s">
        <v>1757</v>
      </c>
      <c r="G888" s="45">
        <f t="shared" si="53"/>
        <v>9</v>
      </c>
      <c r="H888" s="29">
        <v>4</v>
      </c>
      <c r="I888" s="30">
        <v>1</v>
      </c>
      <c r="J888" s="27">
        <f t="shared" si="54"/>
        <v>5</v>
      </c>
      <c r="K888" s="28">
        <f t="shared" si="55"/>
        <v>5</v>
      </c>
      <c r="L888" s="50">
        <v>0</v>
      </c>
      <c r="M888" s="1">
        <v>0</v>
      </c>
      <c r="N888" s="50">
        <v>5</v>
      </c>
      <c r="O888" s="28">
        <f t="shared" si="56"/>
        <v>5</v>
      </c>
      <c r="P888" s="43">
        <v>4</v>
      </c>
      <c r="Q888" s="1">
        <v>4</v>
      </c>
      <c r="R888" s="1">
        <v>5</v>
      </c>
      <c r="S888" s="1">
        <v>0</v>
      </c>
    </row>
    <row r="889" spans="1:19" customFormat="1" x14ac:dyDescent="0.2">
      <c r="A889" s="1">
        <v>100410</v>
      </c>
      <c r="B889" s="2"/>
      <c r="C889" s="2"/>
      <c r="D889" s="2" t="s">
        <v>38</v>
      </c>
      <c r="E889" s="2" t="s">
        <v>1758</v>
      </c>
      <c r="F889" s="15" t="s">
        <v>1759</v>
      </c>
      <c r="G889" s="45">
        <f t="shared" si="53"/>
        <v>6</v>
      </c>
      <c r="H889" s="29">
        <v>5</v>
      </c>
      <c r="I889" s="30">
        <v>1</v>
      </c>
      <c r="J889" s="27">
        <f t="shared" si="54"/>
        <v>1</v>
      </c>
      <c r="K889" s="28">
        <f t="shared" si="55"/>
        <v>1</v>
      </c>
      <c r="L889" s="50">
        <v>0</v>
      </c>
      <c r="M889" s="1">
        <v>0</v>
      </c>
      <c r="N889" s="50">
        <v>1</v>
      </c>
      <c r="O889" s="28">
        <f t="shared" si="56"/>
        <v>1</v>
      </c>
      <c r="P889" s="43">
        <v>1</v>
      </c>
      <c r="Q889" s="1">
        <v>0</v>
      </c>
      <c r="R889" s="1">
        <v>0</v>
      </c>
      <c r="S889" s="1">
        <v>0</v>
      </c>
    </row>
    <row r="890" spans="1:19" customFormat="1" hidden="1" x14ac:dyDescent="0.2">
      <c r="A890" s="1">
        <v>100420</v>
      </c>
      <c r="B890" s="2"/>
      <c r="C890" s="2"/>
      <c r="D890" s="93" t="s">
        <v>76</v>
      </c>
      <c r="E890" s="2" t="s">
        <v>1760</v>
      </c>
      <c r="F890" s="15" t="s">
        <v>1761</v>
      </c>
      <c r="G890" s="45">
        <f t="shared" si="53"/>
        <v>0</v>
      </c>
      <c r="H890" s="29">
        <v>0</v>
      </c>
      <c r="I890" s="30">
        <v>0</v>
      </c>
      <c r="J890" s="27">
        <f t="shared" si="54"/>
        <v>0</v>
      </c>
      <c r="K890" s="28">
        <f t="shared" si="55"/>
        <v>0</v>
      </c>
      <c r="L890" s="50">
        <v>0</v>
      </c>
      <c r="M890" s="1">
        <v>0</v>
      </c>
      <c r="N890" s="50">
        <v>0</v>
      </c>
      <c r="O890" s="28">
        <f t="shared" si="56"/>
        <v>0</v>
      </c>
      <c r="P890" s="43">
        <v>0</v>
      </c>
      <c r="Q890" s="1">
        <v>0</v>
      </c>
      <c r="R890" s="1">
        <v>0</v>
      </c>
      <c r="S890" s="1">
        <v>0</v>
      </c>
    </row>
    <row r="891" spans="1:19" customFormat="1" hidden="1" x14ac:dyDescent="0.2">
      <c r="A891" s="1">
        <v>100430</v>
      </c>
      <c r="B891" s="2"/>
      <c r="C891" s="2"/>
      <c r="D891" s="2" t="s">
        <v>38</v>
      </c>
      <c r="E891" s="2" t="s">
        <v>1762</v>
      </c>
      <c r="F891" s="15" t="s">
        <v>1763</v>
      </c>
      <c r="G891" s="45">
        <f t="shared" si="53"/>
        <v>0</v>
      </c>
      <c r="H891" s="29">
        <v>0</v>
      </c>
      <c r="I891" s="30">
        <v>0</v>
      </c>
      <c r="J891" s="27">
        <f t="shared" si="54"/>
        <v>0</v>
      </c>
      <c r="K891" s="28">
        <f t="shared" si="55"/>
        <v>0</v>
      </c>
      <c r="L891" s="50">
        <v>0</v>
      </c>
      <c r="M891" s="1">
        <v>0</v>
      </c>
      <c r="N891" s="50">
        <v>0</v>
      </c>
      <c r="O891" s="28">
        <f t="shared" si="56"/>
        <v>0</v>
      </c>
      <c r="P891" s="43">
        <v>0</v>
      </c>
      <c r="Q891" s="1">
        <v>0</v>
      </c>
      <c r="R891" s="1">
        <v>0</v>
      </c>
      <c r="S891" s="1">
        <v>0</v>
      </c>
    </row>
    <row r="892" spans="1:19" customFormat="1" x14ac:dyDescent="0.2">
      <c r="A892" s="1">
        <v>100440</v>
      </c>
      <c r="B892" s="2"/>
      <c r="C892" s="2"/>
      <c r="D892" s="2" t="s">
        <v>38</v>
      </c>
      <c r="E892" s="2" t="s">
        <v>1764</v>
      </c>
      <c r="F892" s="15" t="s">
        <v>1765</v>
      </c>
      <c r="G892" s="45">
        <f t="shared" si="53"/>
        <v>18</v>
      </c>
      <c r="H892" s="29">
        <v>10</v>
      </c>
      <c r="I892" s="30">
        <v>2</v>
      </c>
      <c r="J892" s="27">
        <f t="shared" si="54"/>
        <v>8</v>
      </c>
      <c r="K892" s="28">
        <f t="shared" si="55"/>
        <v>14</v>
      </c>
      <c r="L892" s="50">
        <v>1</v>
      </c>
      <c r="M892" s="1">
        <v>3</v>
      </c>
      <c r="N892" s="50">
        <v>7</v>
      </c>
      <c r="O892" s="28">
        <f t="shared" si="56"/>
        <v>14</v>
      </c>
      <c r="P892" s="43">
        <v>14</v>
      </c>
      <c r="Q892" s="1">
        <v>5</v>
      </c>
      <c r="R892" s="1">
        <v>7</v>
      </c>
      <c r="S892" s="1">
        <v>0</v>
      </c>
    </row>
    <row r="893" spans="1:19" customFormat="1" hidden="1" x14ac:dyDescent="0.2">
      <c r="A893" s="1">
        <v>100480</v>
      </c>
      <c r="B893" s="2"/>
      <c r="C893" s="2"/>
      <c r="D893" s="2" t="s">
        <v>38</v>
      </c>
      <c r="E893" s="2" t="s">
        <v>1766</v>
      </c>
      <c r="F893" s="15" t="s">
        <v>1767</v>
      </c>
      <c r="G893" s="45">
        <f t="shared" si="53"/>
        <v>0</v>
      </c>
      <c r="H893" s="29">
        <v>0</v>
      </c>
      <c r="I893" s="30">
        <v>0</v>
      </c>
      <c r="J893" s="27">
        <f t="shared" si="54"/>
        <v>0</v>
      </c>
      <c r="K893" s="28">
        <f t="shared" si="55"/>
        <v>0</v>
      </c>
      <c r="L893" s="50">
        <v>0</v>
      </c>
      <c r="M893" s="1">
        <v>0</v>
      </c>
      <c r="N893" s="50">
        <v>0</v>
      </c>
      <c r="O893" s="28">
        <f t="shared" si="56"/>
        <v>0</v>
      </c>
      <c r="P893" s="43">
        <v>0</v>
      </c>
      <c r="Q893" s="1">
        <v>0</v>
      </c>
      <c r="R893" s="1">
        <v>0</v>
      </c>
      <c r="S893" s="1">
        <v>0</v>
      </c>
    </row>
    <row r="894" spans="1:19" customFormat="1" x14ac:dyDescent="0.2">
      <c r="A894" s="1">
        <v>100500</v>
      </c>
      <c r="B894" s="2"/>
      <c r="C894" s="2"/>
      <c r="D894" s="2" t="s">
        <v>38</v>
      </c>
      <c r="E894" s="2" t="s">
        <v>1768</v>
      </c>
      <c r="F894" s="15" t="s">
        <v>1769</v>
      </c>
      <c r="G894" s="45">
        <f t="shared" si="53"/>
        <v>13</v>
      </c>
      <c r="H894" s="29">
        <v>8</v>
      </c>
      <c r="I894" s="30">
        <v>1</v>
      </c>
      <c r="J894" s="27">
        <f t="shared" si="54"/>
        <v>5</v>
      </c>
      <c r="K894" s="28">
        <f t="shared" si="55"/>
        <v>1</v>
      </c>
      <c r="L894" s="50">
        <v>0</v>
      </c>
      <c r="M894" s="1">
        <v>0</v>
      </c>
      <c r="N894" s="50">
        <v>5</v>
      </c>
      <c r="O894" s="28">
        <f t="shared" si="56"/>
        <v>1</v>
      </c>
      <c r="P894" s="43">
        <v>1</v>
      </c>
      <c r="Q894" s="1">
        <v>1</v>
      </c>
      <c r="R894" s="1">
        <v>1</v>
      </c>
      <c r="S894" s="1">
        <v>0</v>
      </c>
    </row>
    <row r="895" spans="1:19" customFormat="1" x14ac:dyDescent="0.2">
      <c r="A895" s="1">
        <v>100520</v>
      </c>
      <c r="B895" s="2"/>
      <c r="C895" s="2"/>
      <c r="D895" s="2" t="s">
        <v>38</v>
      </c>
      <c r="E895" s="2" t="s">
        <v>1770</v>
      </c>
      <c r="F895" s="15" t="s">
        <v>1771</v>
      </c>
      <c r="G895" s="45">
        <f t="shared" si="53"/>
        <v>9</v>
      </c>
      <c r="H895" s="29">
        <v>6</v>
      </c>
      <c r="I895" s="30">
        <v>2</v>
      </c>
      <c r="J895" s="27">
        <f t="shared" si="54"/>
        <v>3</v>
      </c>
      <c r="K895" s="28">
        <f t="shared" si="55"/>
        <v>2</v>
      </c>
      <c r="L895" s="50">
        <v>1</v>
      </c>
      <c r="M895" s="1">
        <v>2</v>
      </c>
      <c r="N895" s="50">
        <v>2</v>
      </c>
      <c r="O895" s="28">
        <f t="shared" si="56"/>
        <v>1</v>
      </c>
      <c r="P895" s="43">
        <v>1</v>
      </c>
      <c r="Q895" s="1">
        <v>0</v>
      </c>
      <c r="R895" s="1">
        <v>0</v>
      </c>
      <c r="S895" s="1">
        <v>0</v>
      </c>
    </row>
    <row r="896" spans="1:19" customFormat="1" x14ac:dyDescent="0.2">
      <c r="A896" s="1">
        <v>100540</v>
      </c>
      <c r="B896" s="2"/>
      <c r="C896" s="2"/>
      <c r="D896" s="2" t="s">
        <v>38</v>
      </c>
      <c r="E896" s="2" t="s">
        <v>1772</v>
      </c>
      <c r="F896" s="15" t="s">
        <v>1773</v>
      </c>
      <c r="G896" s="45">
        <f t="shared" si="53"/>
        <v>11</v>
      </c>
      <c r="H896" s="29">
        <v>5</v>
      </c>
      <c r="I896" s="30">
        <v>1</v>
      </c>
      <c r="J896" s="27">
        <f t="shared" si="54"/>
        <v>6</v>
      </c>
      <c r="K896" s="28">
        <f t="shared" si="55"/>
        <v>8</v>
      </c>
      <c r="L896" s="50">
        <v>2</v>
      </c>
      <c r="M896" s="1">
        <v>8</v>
      </c>
      <c r="N896" s="50">
        <v>4</v>
      </c>
      <c r="O896" s="28">
        <f t="shared" si="56"/>
        <v>3</v>
      </c>
      <c r="P896" s="43">
        <v>2</v>
      </c>
      <c r="Q896" s="1">
        <v>2</v>
      </c>
      <c r="R896" s="1">
        <v>3</v>
      </c>
      <c r="S896" s="1">
        <v>0</v>
      </c>
    </row>
    <row r="897" spans="1:19" customFormat="1" hidden="1" x14ac:dyDescent="0.2">
      <c r="A897" s="1">
        <v>100600</v>
      </c>
      <c r="B897" s="2" t="s">
        <v>45</v>
      </c>
      <c r="C897" s="2" t="s">
        <v>45</v>
      </c>
      <c r="D897" s="2"/>
      <c r="E897" s="2" t="s">
        <v>1774</v>
      </c>
      <c r="F897" s="15"/>
      <c r="G897" s="45">
        <f t="shared" ref="G897:G960" si="57">SUM(H897, J897)</f>
        <v>0</v>
      </c>
      <c r="H897" s="29">
        <v>0</v>
      </c>
      <c r="I897" s="30">
        <v>0</v>
      </c>
      <c r="J897" s="27">
        <f t="shared" ref="J897:J960" si="58">L897+N897</f>
        <v>0</v>
      </c>
      <c r="K897" s="28">
        <f t="shared" ref="K897:K960" si="59">MAX(P897:S897, M897)</f>
        <v>0</v>
      </c>
      <c r="L897" s="50">
        <v>0</v>
      </c>
      <c r="M897" s="1">
        <v>0</v>
      </c>
      <c r="N897" s="50">
        <v>0</v>
      </c>
      <c r="O897" s="28">
        <f t="shared" si="56"/>
        <v>0</v>
      </c>
      <c r="P897" s="43">
        <v>0</v>
      </c>
      <c r="Q897" s="1">
        <v>0</v>
      </c>
      <c r="R897" s="1">
        <v>0</v>
      </c>
      <c r="S897" s="1">
        <v>0</v>
      </c>
    </row>
    <row r="898" spans="1:19" customFormat="1" hidden="1" x14ac:dyDescent="0.2">
      <c r="A898" s="1">
        <v>100620</v>
      </c>
      <c r="B898" s="2"/>
      <c r="C898" s="2"/>
      <c r="D898" s="2" t="s">
        <v>38</v>
      </c>
      <c r="E898" s="2" t="s">
        <v>1775</v>
      </c>
      <c r="F898" s="15" t="s">
        <v>1776</v>
      </c>
      <c r="G898" s="45">
        <f t="shared" si="57"/>
        <v>0</v>
      </c>
      <c r="H898" s="29">
        <v>0</v>
      </c>
      <c r="I898" s="30">
        <v>0</v>
      </c>
      <c r="J898" s="27">
        <f t="shared" si="58"/>
        <v>0</v>
      </c>
      <c r="K898" s="28">
        <f t="shared" si="59"/>
        <v>0</v>
      </c>
      <c r="L898" s="50">
        <v>0</v>
      </c>
      <c r="M898" s="1">
        <v>0</v>
      </c>
      <c r="N898" s="50">
        <v>0</v>
      </c>
      <c r="O898" s="28">
        <f t="shared" si="56"/>
        <v>0</v>
      </c>
      <c r="P898" s="43">
        <v>0</v>
      </c>
      <c r="Q898" s="1">
        <v>0</v>
      </c>
      <c r="R898" s="1">
        <v>0</v>
      </c>
      <c r="S898" s="1">
        <v>0</v>
      </c>
    </row>
    <row r="899" spans="1:19" customFormat="1" x14ac:dyDescent="0.2">
      <c r="A899" s="1">
        <v>100640</v>
      </c>
      <c r="B899" s="2"/>
      <c r="C899" s="2"/>
      <c r="D899" s="2" t="s">
        <v>38</v>
      </c>
      <c r="E899" s="2" t="s">
        <v>1777</v>
      </c>
      <c r="F899" s="15" t="s">
        <v>2102</v>
      </c>
      <c r="G899" s="45">
        <f t="shared" si="57"/>
        <v>4</v>
      </c>
      <c r="H899" s="29">
        <v>3</v>
      </c>
      <c r="I899" s="30">
        <v>1</v>
      </c>
      <c r="J899" s="27">
        <f t="shared" si="58"/>
        <v>1</v>
      </c>
      <c r="K899" s="28">
        <f t="shared" si="59"/>
        <v>9</v>
      </c>
      <c r="L899" s="50">
        <v>0</v>
      </c>
      <c r="M899" s="1">
        <v>0</v>
      </c>
      <c r="N899" s="50">
        <v>1</v>
      </c>
      <c r="O899" s="28">
        <f t="shared" si="56"/>
        <v>9</v>
      </c>
      <c r="P899" s="43">
        <v>0</v>
      </c>
      <c r="Q899" s="1">
        <v>0</v>
      </c>
      <c r="R899" s="1">
        <v>9</v>
      </c>
      <c r="S899" s="1">
        <v>0</v>
      </c>
    </row>
    <row r="900" spans="1:19" customFormat="1" x14ac:dyDescent="0.2">
      <c r="A900" s="1">
        <v>100650</v>
      </c>
      <c r="B900" s="2"/>
      <c r="C900" s="2"/>
      <c r="D900" s="2" t="s">
        <v>38</v>
      </c>
      <c r="E900" s="2" t="s">
        <v>1778</v>
      </c>
      <c r="F900" s="15" t="s">
        <v>2103</v>
      </c>
      <c r="G900" s="45">
        <f t="shared" si="57"/>
        <v>1</v>
      </c>
      <c r="H900" s="29">
        <v>0</v>
      </c>
      <c r="I900" s="30">
        <v>0</v>
      </c>
      <c r="J900" s="27">
        <f t="shared" si="58"/>
        <v>1</v>
      </c>
      <c r="K900" s="28">
        <f t="shared" si="59"/>
        <v>1</v>
      </c>
      <c r="L900" s="50">
        <v>0</v>
      </c>
      <c r="M900" s="1">
        <v>0</v>
      </c>
      <c r="N900" s="50">
        <v>1</v>
      </c>
      <c r="O900" s="28">
        <f t="shared" si="56"/>
        <v>1</v>
      </c>
      <c r="P900" s="43">
        <v>1</v>
      </c>
      <c r="Q900" s="1">
        <v>0</v>
      </c>
      <c r="R900" s="1">
        <v>0</v>
      </c>
      <c r="S900" s="1">
        <v>0</v>
      </c>
    </row>
    <row r="901" spans="1:19" customFormat="1" x14ac:dyDescent="0.2">
      <c r="A901" s="1">
        <v>100680</v>
      </c>
      <c r="B901" s="2"/>
      <c r="C901" s="2"/>
      <c r="D901" s="2" t="s">
        <v>38</v>
      </c>
      <c r="E901" s="2" t="s">
        <v>1779</v>
      </c>
      <c r="F901" s="15" t="s">
        <v>1780</v>
      </c>
      <c r="G901" s="45">
        <f t="shared" si="57"/>
        <v>19</v>
      </c>
      <c r="H901" s="29">
        <v>11</v>
      </c>
      <c r="I901" s="30">
        <v>2</v>
      </c>
      <c r="J901" s="27">
        <f t="shared" si="58"/>
        <v>8</v>
      </c>
      <c r="K901" s="28">
        <f t="shared" si="59"/>
        <v>15</v>
      </c>
      <c r="L901" s="50">
        <v>3</v>
      </c>
      <c r="M901" s="1">
        <v>15</v>
      </c>
      <c r="N901" s="50">
        <v>5</v>
      </c>
      <c r="O901" s="28">
        <f t="shared" si="56"/>
        <v>3</v>
      </c>
      <c r="P901" s="43">
        <v>2</v>
      </c>
      <c r="Q901" s="1">
        <v>1</v>
      </c>
      <c r="R901" s="1">
        <v>3</v>
      </c>
      <c r="S901" s="1">
        <v>0</v>
      </c>
    </row>
    <row r="902" spans="1:19" customFormat="1" hidden="1" x14ac:dyDescent="0.2">
      <c r="A902" s="1">
        <v>100700</v>
      </c>
      <c r="B902" s="2" t="s">
        <v>45</v>
      </c>
      <c r="C902" s="2" t="s">
        <v>45</v>
      </c>
      <c r="D902" s="2"/>
      <c r="E902" s="2" t="s">
        <v>1781</v>
      </c>
      <c r="F902" s="15"/>
      <c r="G902" s="45">
        <f t="shared" si="57"/>
        <v>0</v>
      </c>
      <c r="H902" s="29">
        <v>0</v>
      </c>
      <c r="I902" s="30">
        <v>0</v>
      </c>
      <c r="J902" s="27">
        <f t="shared" si="58"/>
        <v>0</v>
      </c>
      <c r="K902" s="28">
        <f t="shared" si="59"/>
        <v>0</v>
      </c>
      <c r="L902" s="50">
        <v>0</v>
      </c>
      <c r="M902" s="1">
        <v>0</v>
      </c>
      <c r="N902" s="50">
        <v>0</v>
      </c>
      <c r="O902" s="28">
        <f t="shared" si="56"/>
        <v>0</v>
      </c>
      <c r="P902" s="43">
        <v>0</v>
      </c>
      <c r="Q902" s="1">
        <v>0</v>
      </c>
      <c r="R902" s="1">
        <v>0</v>
      </c>
      <c r="S902" s="1">
        <v>0</v>
      </c>
    </row>
    <row r="903" spans="1:19" customFormat="1" hidden="1" x14ac:dyDescent="0.2">
      <c r="A903" s="1">
        <v>100790</v>
      </c>
      <c r="B903" s="2"/>
      <c r="C903" s="2"/>
      <c r="D903" s="2" t="s">
        <v>0</v>
      </c>
      <c r="E903" s="2" t="s">
        <v>1782</v>
      </c>
      <c r="F903" s="15" t="s">
        <v>1783</v>
      </c>
      <c r="G903" s="45">
        <f t="shared" si="57"/>
        <v>0</v>
      </c>
      <c r="H903" s="29">
        <v>0</v>
      </c>
      <c r="I903" s="30">
        <v>0</v>
      </c>
      <c r="J903" s="27">
        <f t="shared" si="58"/>
        <v>0</v>
      </c>
      <c r="K903" s="28">
        <f t="shared" si="59"/>
        <v>0</v>
      </c>
      <c r="L903" s="50">
        <v>0</v>
      </c>
      <c r="M903" s="1">
        <v>0</v>
      </c>
      <c r="N903" s="50">
        <v>0</v>
      </c>
      <c r="O903" s="28">
        <f t="shared" si="56"/>
        <v>0</v>
      </c>
      <c r="P903" s="43">
        <v>0</v>
      </c>
      <c r="Q903" s="1">
        <v>0</v>
      </c>
      <c r="R903" s="1">
        <v>0</v>
      </c>
      <c r="S903" s="1">
        <v>0</v>
      </c>
    </row>
    <row r="904" spans="1:19" customFormat="1" x14ac:dyDescent="0.2">
      <c r="A904" s="1">
        <v>100820</v>
      </c>
      <c r="B904" s="2"/>
      <c r="C904" s="2"/>
      <c r="D904" s="2" t="s">
        <v>38</v>
      </c>
      <c r="E904" s="2" t="s">
        <v>1784</v>
      </c>
      <c r="F904" s="15" t="s">
        <v>1785</v>
      </c>
      <c r="G904" s="45">
        <f t="shared" si="57"/>
        <v>11</v>
      </c>
      <c r="H904" s="29">
        <v>2</v>
      </c>
      <c r="I904" s="30">
        <v>1</v>
      </c>
      <c r="J904" s="27">
        <f t="shared" si="58"/>
        <v>9</v>
      </c>
      <c r="K904" s="28">
        <f t="shared" si="59"/>
        <v>5</v>
      </c>
      <c r="L904" s="50">
        <v>1</v>
      </c>
      <c r="M904" s="1">
        <v>1</v>
      </c>
      <c r="N904" s="50">
        <v>8</v>
      </c>
      <c r="O904" s="28">
        <f t="shared" si="56"/>
        <v>5</v>
      </c>
      <c r="P904" s="43">
        <v>5</v>
      </c>
      <c r="Q904" s="1">
        <v>0</v>
      </c>
      <c r="R904" s="1">
        <v>4</v>
      </c>
      <c r="S904" s="1">
        <v>1</v>
      </c>
    </row>
    <row r="905" spans="1:19" customFormat="1" hidden="1" x14ac:dyDescent="0.2">
      <c r="A905" s="1">
        <v>100840</v>
      </c>
      <c r="B905" s="2" t="s">
        <v>105</v>
      </c>
      <c r="C905" s="2" t="s">
        <v>105</v>
      </c>
      <c r="D905" s="2" t="s">
        <v>106</v>
      </c>
      <c r="E905" s="2" t="s">
        <v>1786</v>
      </c>
      <c r="F905" s="15" t="s">
        <v>1787</v>
      </c>
      <c r="G905" s="45">
        <f t="shared" si="57"/>
        <v>0</v>
      </c>
      <c r="H905" s="29">
        <v>0</v>
      </c>
      <c r="I905" s="30">
        <v>0</v>
      </c>
      <c r="J905" s="27">
        <f t="shared" si="58"/>
        <v>0</v>
      </c>
      <c r="K905" s="28">
        <f t="shared" si="59"/>
        <v>0</v>
      </c>
      <c r="L905" s="50">
        <v>0</v>
      </c>
      <c r="M905" s="1">
        <v>0</v>
      </c>
      <c r="N905" s="50">
        <v>0</v>
      </c>
      <c r="O905" s="28">
        <f t="shared" si="56"/>
        <v>0</v>
      </c>
      <c r="P905" s="43">
        <v>0</v>
      </c>
      <c r="Q905" s="1">
        <v>0</v>
      </c>
      <c r="R905" s="1">
        <v>0</v>
      </c>
      <c r="S905" s="1">
        <v>0</v>
      </c>
    </row>
    <row r="906" spans="1:19" customFormat="1" hidden="1" x14ac:dyDescent="0.2">
      <c r="A906" s="1">
        <v>100850</v>
      </c>
      <c r="B906" s="2" t="s">
        <v>45</v>
      </c>
      <c r="C906" s="2" t="s">
        <v>45</v>
      </c>
      <c r="D906" s="93" t="s">
        <v>208</v>
      </c>
      <c r="E906" s="2" t="s">
        <v>1788</v>
      </c>
      <c r="F906" s="15" t="s">
        <v>1789</v>
      </c>
      <c r="G906" s="45">
        <f t="shared" si="57"/>
        <v>0</v>
      </c>
      <c r="H906" s="29">
        <v>0</v>
      </c>
      <c r="I906" s="30">
        <v>0</v>
      </c>
      <c r="J906" s="27">
        <f t="shared" si="58"/>
        <v>0</v>
      </c>
      <c r="K906" s="28">
        <f t="shared" si="59"/>
        <v>0</v>
      </c>
      <c r="L906" s="50">
        <v>0</v>
      </c>
      <c r="M906" s="1">
        <v>0</v>
      </c>
      <c r="N906" s="50">
        <v>0</v>
      </c>
      <c r="O906" s="28">
        <f t="shared" si="56"/>
        <v>0</v>
      </c>
      <c r="P906" s="43">
        <v>0</v>
      </c>
      <c r="Q906" s="1">
        <v>0</v>
      </c>
      <c r="R906" s="1">
        <v>0</v>
      </c>
      <c r="S906" s="1">
        <v>0</v>
      </c>
    </row>
    <row r="907" spans="1:19" customFormat="1" x14ac:dyDescent="0.2">
      <c r="A907" s="1">
        <v>100860</v>
      </c>
      <c r="B907" s="2"/>
      <c r="C907" s="2"/>
      <c r="D907" s="2" t="s">
        <v>38</v>
      </c>
      <c r="E907" s="2" t="s">
        <v>1790</v>
      </c>
      <c r="F907" s="15" t="s">
        <v>1791</v>
      </c>
      <c r="G907" s="45">
        <f t="shared" si="57"/>
        <v>14</v>
      </c>
      <c r="H907" s="29">
        <v>2</v>
      </c>
      <c r="I907" s="30">
        <v>2</v>
      </c>
      <c r="J907" s="27">
        <f t="shared" si="58"/>
        <v>12</v>
      </c>
      <c r="K907" s="28">
        <f t="shared" si="59"/>
        <v>4</v>
      </c>
      <c r="L907" s="50">
        <v>2</v>
      </c>
      <c r="M907" s="1">
        <v>4</v>
      </c>
      <c r="N907" s="50">
        <v>10</v>
      </c>
      <c r="O907" s="28">
        <f t="shared" si="56"/>
        <v>2</v>
      </c>
      <c r="P907" s="43">
        <v>1</v>
      </c>
      <c r="Q907" s="1">
        <v>2</v>
      </c>
      <c r="R907" s="1">
        <v>2</v>
      </c>
      <c r="S907" s="1">
        <v>2</v>
      </c>
    </row>
    <row r="908" spans="1:19" customFormat="1" hidden="1" x14ac:dyDescent="0.2">
      <c r="A908" s="1">
        <v>100890</v>
      </c>
      <c r="B908" s="2"/>
      <c r="C908" s="2"/>
      <c r="D908" s="2" t="s">
        <v>38</v>
      </c>
      <c r="E908" s="2" t="s">
        <v>1792</v>
      </c>
      <c r="F908" s="15" t="s">
        <v>1793</v>
      </c>
      <c r="G908" s="45">
        <f t="shared" si="57"/>
        <v>0</v>
      </c>
      <c r="H908" s="29">
        <v>0</v>
      </c>
      <c r="I908" s="30">
        <v>0</v>
      </c>
      <c r="J908" s="27">
        <f t="shared" si="58"/>
        <v>0</v>
      </c>
      <c r="K908" s="28">
        <f t="shared" si="59"/>
        <v>0</v>
      </c>
      <c r="L908" s="50">
        <v>0</v>
      </c>
      <c r="M908" s="1">
        <v>0</v>
      </c>
      <c r="N908" s="50">
        <v>0</v>
      </c>
      <c r="O908" s="28">
        <f t="shared" si="56"/>
        <v>0</v>
      </c>
      <c r="P908" s="43">
        <v>0</v>
      </c>
      <c r="Q908" s="1">
        <v>0</v>
      </c>
      <c r="R908" s="1">
        <v>0</v>
      </c>
      <c r="S908" s="1">
        <v>0</v>
      </c>
    </row>
    <row r="909" spans="1:19" customFormat="1" hidden="1" x14ac:dyDescent="0.2">
      <c r="A909" s="1">
        <v>100900</v>
      </c>
      <c r="B909" s="2"/>
      <c r="C909" s="2"/>
      <c r="D909" s="93" t="s">
        <v>96</v>
      </c>
      <c r="E909" s="2" t="s">
        <v>1794</v>
      </c>
      <c r="F909" s="15" t="s">
        <v>1795</v>
      </c>
      <c r="G909" s="45">
        <f t="shared" si="57"/>
        <v>0</v>
      </c>
      <c r="H909" s="29">
        <v>0</v>
      </c>
      <c r="I909" s="30">
        <v>0</v>
      </c>
      <c r="J909" s="27">
        <f t="shared" si="58"/>
        <v>0</v>
      </c>
      <c r="K909" s="28">
        <f t="shared" si="59"/>
        <v>0</v>
      </c>
      <c r="L909" s="50">
        <v>0</v>
      </c>
      <c r="M909" s="1">
        <v>0</v>
      </c>
      <c r="N909" s="50">
        <v>0</v>
      </c>
      <c r="O909" s="28">
        <f t="shared" si="56"/>
        <v>0</v>
      </c>
      <c r="P909" s="43">
        <v>0</v>
      </c>
      <c r="Q909" s="1">
        <v>0</v>
      </c>
      <c r="R909" s="1">
        <v>0</v>
      </c>
      <c r="S909" s="1">
        <v>0</v>
      </c>
    </row>
    <row r="910" spans="1:19" customFormat="1" x14ac:dyDescent="0.2">
      <c r="A910" s="1">
        <v>100920</v>
      </c>
      <c r="B910" s="2"/>
      <c r="C910" s="2"/>
      <c r="D910" s="2" t="s">
        <v>38</v>
      </c>
      <c r="E910" s="2" t="s">
        <v>1796</v>
      </c>
      <c r="F910" s="15" t="s">
        <v>1797</v>
      </c>
      <c r="G910" s="45">
        <f t="shared" si="57"/>
        <v>2</v>
      </c>
      <c r="H910" s="29">
        <v>2</v>
      </c>
      <c r="I910" s="30">
        <v>1</v>
      </c>
      <c r="J910" s="27">
        <f t="shared" si="58"/>
        <v>0</v>
      </c>
      <c r="K910" s="28">
        <f t="shared" si="59"/>
        <v>0</v>
      </c>
      <c r="L910" s="50">
        <v>0</v>
      </c>
      <c r="M910" s="1">
        <v>0</v>
      </c>
      <c r="N910" s="50">
        <v>0</v>
      </c>
      <c r="O910" s="28">
        <f t="shared" si="56"/>
        <v>0</v>
      </c>
      <c r="P910" s="43">
        <v>0</v>
      </c>
      <c r="Q910" s="1">
        <v>0</v>
      </c>
      <c r="R910" s="1">
        <v>0</v>
      </c>
      <c r="S910" s="1">
        <v>0</v>
      </c>
    </row>
    <row r="911" spans="1:19" hidden="1" x14ac:dyDescent="0.2">
      <c r="A911" s="1">
        <v>100930</v>
      </c>
      <c r="B911" s="2"/>
      <c r="C911" s="2"/>
      <c r="D911" s="2" t="s">
        <v>38</v>
      </c>
      <c r="E911" s="2" t="s">
        <v>1798</v>
      </c>
      <c r="F911" s="15" t="s">
        <v>1799</v>
      </c>
      <c r="G911" s="45">
        <f t="shared" si="57"/>
        <v>0</v>
      </c>
      <c r="H911" s="29">
        <v>0</v>
      </c>
      <c r="I911" s="30">
        <v>0</v>
      </c>
      <c r="J911" s="27">
        <f t="shared" si="58"/>
        <v>0</v>
      </c>
      <c r="K911" s="28">
        <f t="shared" si="59"/>
        <v>0</v>
      </c>
      <c r="L911" s="50">
        <v>0</v>
      </c>
      <c r="M911" s="1">
        <v>0</v>
      </c>
      <c r="N911" s="50">
        <v>0</v>
      </c>
      <c r="O911" s="28">
        <f t="shared" si="56"/>
        <v>0</v>
      </c>
      <c r="P911" s="43">
        <v>0</v>
      </c>
      <c r="Q911" s="1">
        <v>0</v>
      </c>
      <c r="R911" s="1">
        <v>0</v>
      </c>
      <c r="S911" s="1">
        <v>0</v>
      </c>
    </row>
    <row r="912" spans="1:19" hidden="1" x14ac:dyDescent="0.2">
      <c r="A912" s="1">
        <v>100940</v>
      </c>
      <c r="B912" s="2" t="s">
        <v>45</v>
      </c>
      <c r="C912" s="2" t="s">
        <v>45</v>
      </c>
      <c r="D912" s="2"/>
      <c r="E912" s="2" t="s">
        <v>1800</v>
      </c>
      <c r="F912" s="15"/>
      <c r="G912" s="45">
        <f t="shared" si="57"/>
        <v>0</v>
      </c>
      <c r="H912" s="29">
        <v>0</v>
      </c>
      <c r="I912" s="30">
        <v>0</v>
      </c>
      <c r="J912" s="27">
        <f t="shared" si="58"/>
        <v>0</v>
      </c>
      <c r="K912" s="28">
        <f t="shared" si="59"/>
        <v>0</v>
      </c>
      <c r="L912" s="50">
        <v>0</v>
      </c>
      <c r="M912" s="1">
        <v>0</v>
      </c>
      <c r="N912" s="50">
        <v>0</v>
      </c>
      <c r="O912" s="28">
        <f t="shared" si="56"/>
        <v>0</v>
      </c>
      <c r="P912" s="43">
        <v>0</v>
      </c>
      <c r="Q912" s="1">
        <v>0</v>
      </c>
      <c r="R912" s="1">
        <v>0</v>
      </c>
      <c r="S912" s="1">
        <v>0</v>
      </c>
    </row>
    <row r="913" spans="1:19" customFormat="1" x14ac:dyDescent="0.2">
      <c r="A913" s="1">
        <v>100960</v>
      </c>
      <c r="B913" s="2"/>
      <c r="C913" s="2"/>
      <c r="D913" s="2" t="s">
        <v>38</v>
      </c>
      <c r="E913" s="2" t="s">
        <v>1801</v>
      </c>
      <c r="F913" s="15" t="s">
        <v>1802</v>
      </c>
      <c r="G913" s="45">
        <f t="shared" si="57"/>
        <v>20</v>
      </c>
      <c r="H913" s="29">
        <v>4</v>
      </c>
      <c r="I913" s="30">
        <v>15</v>
      </c>
      <c r="J913" s="27">
        <f t="shared" si="58"/>
        <v>16</v>
      </c>
      <c r="K913" s="28">
        <f t="shared" si="59"/>
        <v>11</v>
      </c>
      <c r="L913" s="50">
        <v>4</v>
      </c>
      <c r="M913" s="1">
        <v>11</v>
      </c>
      <c r="N913" s="50">
        <v>12</v>
      </c>
      <c r="O913" s="28">
        <f t="shared" si="56"/>
        <v>8</v>
      </c>
      <c r="P913" s="43">
        <v>6</v>
      </c>
      <c r="Q913" s="1">
        <v>3</v>
      </c>
      <c r="R913" s="1">
        <v>8</v>
      </c>
      <c r="S913" s="1">
        <v>3</v>
      </c>
    </row>
    <row r="914" spans="1:19" customFormat="1" hidden="1" x14ac:dyDescent="0.2">
      <c r="A914" s="1">
        <v>100970</v>
      </c>
      <c r="B914" s="2"/>
      <c r="C914" s="2"/>
      <c r="D914" s="2" t="s">
        <v>1</v>
      </c>
      <c r="E914" s="2" t="s">
        <v>1803</v>
      </c>
      <c r="F914" s="15" t="s">
        <v>1804</v>
      </c>
      <c r="G914" s="45">
        <f t="shared" si="57"/>
        <v>0</v>
      </c>
      <c r="H914" s="29">
        <v>0</v>
      </c>
      <c r="I914" s="30">
        <v>0</v>
      </c>
      <c r="J914" s="27">
        <f t="shared" si="58"/>
        <v>0</v>
      </c>
      <c r="K914" s="28">
        <f t="shared" si="59"/>
        <v>0</v>
      </c>
      <c r="L914" s="50">
        <v>0</v>
      </c>
      <c r="M914" s="1">
        <v>0</v>
      </c>
      <c r="N914" s="50">
        <v>0</v>
      </c>
      <c r="O914" s="28">
        <f t="shared" si="56"/>
        <v>0</v>
      </c>
      <c r="P914" s="43">
        <v>0</v>
      </c>
      <c r="Q914" s="1">
        <v>0</v>
      </c>
      <c r="R914" s="1">
        <v>0</v>
      </c>
      <c r="S914" s="1">
        <v>0</v>
      </c>
    </row>
    <row r="915" spans="1:19" customFormat="1" x14ac:dyDescent="0.2">
      <c r="A915" s="1">
        <v>100980</v>
      </c>
      <c r="B915" s="2"/>
      <c r="C915" s="2"/>
      <c r="D915" s="2" t="s">
        <v>1</v>
      </c>
      <c r="E915" s="2" t="s">
        <v>1805</v>
      </c>
      <c r="F915" s="15" t="s">
        <v>1806</v>
      </c>
      <c r="G915" s="45">
        <f t="shared" si="57"/>
        <v>1</v>
      </c>
      <c r="H915" s="29">
        <v>0</v>
      </c>
      <c r="I915" s="30">
        <v>0</v>
      </c>
      <c r="J915" s="27">
        <f t="shared" si="58"/>
        <v>1</v>
      </c>
      <c r="K915" s="28">
        <f t="shared" si="59"/>
        <v>1</v>
      </c>
      <c r="L915" s="50">
        <v>0</v>
      </c>
      <c r="M915" s="1">
        <v>0</v>
      </c>
      <c r="N915" s="50">
        <v>1</v>
      </c>
      <c r="O915" s="28">
        <f t="shared" si="56"/>
        <v>1</v>
      </c>
      <c r="P915" s="43">
        <v>0</v>
      </c>
      <c r="Q915" s="1">
        <v>0</v>
      </c>
      <c r="R915" s="1">
        <v>1</v>
      </c>
      <c r="S915" s="1">
        <v>0</v>
      </c>
    </row>
    <row r="916" spans="1:19" customFormat="1" x14ac:dyDescent="0.2">
      <c r="A916" s="1">
        <v>100990</v>
      </c>
      <c r="B916" s="2"/>
      <c r="C916" s="2"/>
      <c r="D916" s="2" t="s">
        <v>38</v>
      </c>
      <c r="E916" s="2" t="s">
        <v>1807</v>
      </c>
      <c r="F916" s="15" t="s">
        <v>1808</v>
      </c>
      <c r="G916" s="45">
        <f t="shared" si="57"/>
        <v>33</v>
      </c>
      <c r="H916" s="29">
        <v>22</v>
      </c>
      <c r="I916" s="30">
        <v>2</v>
      </c>
      <c r="J916" s="27">
        <f t="shared" si="58"/>
        <v>11</v>
      </c>
      <c r="K916" s="28">
        <f t="shared" si="59"/>
        <v>6</v>
      </c>
      <c r="L916" s="50">
        <v>2</v>
      </c>
      <c r="M916" s="1">
        <v>1</v>
      </c>
      <c r="N916" s="50">
        <v>9</v>
      </c>
      <c r="O916" s="28">
        <f t="shared" si="56"/>
        <v>6</v>
      </c>
      <c r="P916" s="43">
        <v>2</v>
      </c>
      <c r="Q916" s="1">
        <v>2</v>
      </c>
      <c r="R916" s="1">
        <v>6</v>
      </c>
      <c r="S916" s="1">
        <v>4</v>
      </c>
    </row>
    <row r="917" spans="1:19" customFormat="1" x14ac:dyDescent="0.2">
      <c r="A917" s="1">
        <v>101000</v>
      </c>
      <c r="B917" s="2"/>
      <c r="C917" s="2"/>
      <c r="D917" s="2" t="s">
        <v>38</v>
      </c>
      <c r="E917" s="2" t="s">
        <v>1809</v>
      </c>
      <c r="F917" s="15" t="s">
        <v>1810</v>
      </c>
      <c r="G917" s="45">
        <f t="shared" si="57"/>
        <v>16</v>
      </c>
      <c r="H917" s="29">
        <v>7</v>
      </c>
      <c r="I917" s="30">
        <v>1</v>
      </c>
      <c r="J917" s="27">
        <f t="shared" si="58"/>
        <v>9</v>
      </c>
      <c r="K917" s="28">
        <f t="shared" si="59"/>
        <v>7</v>
      </c>
      <c r="L917" s="50">
        <v>0</v>
      </c>
      <c r="M917" s="1">
        <v>0</v>
      </c>
      <c r="N917" s="50">
        <v>9</v>
      </c>
      <c r="O917" s="28">
        <f t="shared" si="56"/>
        <v>7</v>
      </c>
      <c r="P917" s="43">
        <v>7</v>
      </c>
      <c r="Q917" s="1">
        <v>2</v>
      </c>
      <c r="R917" s="1">
        <v>2</v>
      </c>
      <c r="S917" s="1">
        <v>2</v>
      </c>
    </row>
    <row r="918" spans="1:19" customFormat="1" hidden="1" x14ac:dyDescent="0.2">
      <c r="A918" s="1">
        <v>101020</v>
      </c>
      <c r="B918" s="2"/>
      <c r="C918" s="2"/>
      <c r="D918" s="2" t="s">
        <v>38</v>
      </c>
      <c r="E918" s="2" t="s">
        <v>1811</v>
      </c>
      <c r="F918" s="15" t="s">
        <v>1812</v>
      </c>
      <c r="G918" s="45">
        <f t="shared" si="57"/>
        <v>0</v>
      </c>
      <c r="H918" s="29">
        <v>0</v>
      </c>
      <c r="I918" s="30">
        <v>0</v>
      </c>
      <c r="J918" s="27">
        <f t="shared" si="58"/>
        <v>0</v>
      </c>
      <c r="K918" s="28">
        <f t="shared" si="59"/>
        <v>0</v>
      </c>
      <c r="L918" s="50">
        <v>0</v>
      </c>
      <c r="M918" s="1">
        <v>0</v>
      </c>
      <c r="N918" s="50">
        <v>0</v>
      </c>
      <c r="O918" s="28">
        <f t="shared" si="56"/>
        <v>0</v>
      </c>
      <c r="P918" s="43">
        <v>0</v>
      </c>
      <c r="Q918" s="1">
        <v>0</v>
      </c>
      <c r="R918" s="1">
        <v>0</v>
      </c>
      <c r="S918" s="1">
        <v>0</v>
      </c>
    </row>
    <row r="919" spans="1:19" customFormat="1" x14ac:dyDescent="0.2">
      <c r="A919" s="40">
        <v>101020.5</v>
      </c>
      <c r="B919" s="2" t="s">
        <v>427</v>
      </c>
      <c r="C919" s="2" t="s">
        <v>427</v>
      </c>
      <c r="D919" s="2" t="s">
        <v>106</v>
      </c>
      <c r="E919" s="2" t="s">
        <v>1813</v>
      </c>
      <c r="F919" s="15" t="s">
        <v>1814</v>
      </c>
      <c r="G919" s="45">
        <f t="shared" si="57"/>
        <v>14</v>
      </c>
      <c r="H919" s="29">
        <v>11</v>
      </c>
      <c r="I919" s="30">
        <v>4</v>
      </c>
      <c r="J919" s="27">
        <f t="shared" si="58"/>
        <v>3</v>
      </c>
      <c r="K919" s="28">
        <f t="shared" si="59"/>
        <v>6</v>
      </c>
      <c r="L919" s="50">
        <v>0</v>
      </c>
      <c r="M919" s="1">
        <v>0</v>
      </c>
      <c r="N919" s="50">
        <v>3</v>
      </c>
      <c r="O919" s="28">
        <f t="shared" si="56"/>
        <v>6</v>
      </c>
      <c r="P919" s="43">
        <v>0</v>
      </c>
      <c r="Q919" s="1">
        <v>0</v>
      </c>
      <c r="R919" s="1">
        <v>2</v>
      </c>
      <c r="S919" s="1">
        <v>6</v>
      </c>
    </row>
    <row r="920" spans="1:19" customFormat="1" hidden="1" x14ac:dyDescent="0.2">
      <c r="A920" s="1">
        <v>101030</v>
      </c>
      <c r="B920" s="2"/>
      <c r="C920" s="2"/>
      <c r="D920" s="2" t="s">
        <v>38</v>
      </c>
      <c r="E920" s="2" t="s">
        <v>1815</v>
      </c>
      <c r="F920" s="15" t="s">
        <v>1816</v>
      </c>
      <c r="G920" s="45">
        <f t="shared" si="57"/>
        <v>0</v>
      </c>
      <c r="H920" s="29">
        <v>0</v>
      </c>
      <c r="I920" s="30">
        <v>0</v>
      </c>
      <c r="J920" s="27">
        <f t="shared" si="58"/>
        <v>0</v>
      </c>
      <c r="K920" s="28">
        <f t="shared" si="59"/>
        <v>0</v>
      </c>
      <c r="L920" s="50">
        <v>0</v>
      </c>
      <c r="M920" s="1">
        <v>0</v>
      </c>
      <c r="N920" s="50">
        <v>0</v>
      </c>
      <c r="O920" s="28">
        <f t="shared" si="56"/>
        <v>0</v>
      </c>
      <c r="P920" s="43">
        <v>0</v>
      </c>
      <c r="Q920" s="1">
        <v>0</v>
      </c>
      <c r="R920" s="1">
        <v>0</v>
      </c>
      <c r="S920" s="1">
        <v>0</v>
      </c>
    </row>
    <row r="921" spans="1:19" customFormat="1" x14ac:dyDescent="0.2">
      <c r="A921" s="1">
        <v>101050</v>
      </c>
      <c r="B921" s="2"/>
      <c r="C921" s="2"/>
      <c r="D921" s="2" t="s">
        <v>38</v>
      </c>
      <c r="E921" s="2" t="s">
        <v>1817</v>
      </c>
      <c r="F921" s="15" t="s">
        <v>1818</v>
      </c>
      <c r="G921" s="45">
        <f t="shared" si="57"/>
        <v>4</v>
      </c>
      <c r="H921" s="29">
        <v>3</v>
      </c>
      <c r="I921" s="30">
        <v>1</v>
      </c>
      <c r="J921" s="27">
        <f t="shared" si="58"/>
        <v>1</v>
      </c>
      <c r="K921" s="28">
        <f t="shared" si="59"/>
        <v>1</v>
      </c>
      <c r="L921" s="50">
        <v>0</v>
      </c>
      <c r="M921" s="1">
        <v>0</v>
      </c>
      <c r="N921" s="50">
        <v>1</v>
      </c>
      <c r="O921" s="28">
        <f t="shared" si="56"/>
        <v>1</v>
      </c>
      <c r="P921" s="43">
        <v>0</v>
      </c>
      <c r="Q921" s="1">
        <v>1</v>
      </c>
      <c r="R921" s="1">
        <v>0</v>
      </c>
      <c r="S921" s="1">
        <v>0</v>
      </c>
    </row>
    <row r="922" spans="1:19" customFormat="1" hidden="1" x14ac:dyDescent="0.2">
      <c r="A922" s="1">
        <v>101080</v>
      </c>
      <c r="B922" s="2"/>
      <c r="C922" s="2"/>
      <c r="D922" s="93" t="s">
        <v>76</v>
      </c>
      <c r="E922" s="2" t="s">
        <v>1819</v>
      </c>
      <c r="F922" s="15" t="s">
        <v>1820</v>
      </c>
      <c r="G922" s="45">
        <f t="shared" si="57"/>
        <v>0</v>
      </c>
      <c r="H922" s="29">
        <v>0</v>
      </c>
      <c r="I922" s="30">
        <v>0</v>
      </c>
      <c r="J922" s="27">
        <f t="shared" si="58"/>
        <v>0</v>
      </c>
      <c r="K922" s="28">
        <f t="shared" si="59"/>
        <v>0</v>
      </c>
      <c r="L922" s="50">
        <v>0</v>
      </c>
      <c r="M922" s="1">
        <v>0</v>
      </c>
      <c r="N922" s="50">
        <v>0</v>
      </c>
      <c r="O922" s="28">
        <f t="shared" si="56"/>
        <v>0</v>
      </c>
      <c r="P922" s="43">
        <v>0</v>
      </c>
      <c r="Q922" s="1">
        <v>0</v>
      </c>
      <c r="R922" s="1">
        <v>0</v>
      </c>
      <c r="S922" s="1">
        <v>0</v>
      </c>
    </row>
    <row r="923" spans="1:19" hidden="1" x14ac:dyDescent="0.2">
      <c r="A923" s="1">
        <v>101130</v>
      </c>
      <c r="B923" s="2"/>
      <c r="C923" s="2"/>
      <c r="D923" s="2" t="s">
        <v>38</v>
      </c>
      <c r="E923" s="2" t="s">
        <v>1821</v>
      </c>
      <c r="F923" s="15" t="s">
        <v>1822</v>
      </c>
      <c r="G923" s="45">
        <f t="shared" si="57"/>
        <v>0</v>
      </c>
      <c r="H923" s="29">
        <v>0</v>
      </c>
      <c r="I923" s="30">
        <v>0</v>
      </c>
      <c r="J923" s="27">
        <f t="shared" si="58"/>
        <v>0</v>
      </c>
      <c r="K923" s="28">
        <f t="shared" si="59"/>
        <v>0</v>
      </c>
      <c r="L923" s="50">
        <v>0</v>
      </c>
      <c r="M923" s="1">
        <v>0</v>
      </c>
      <c r="N923" s="50">
        <v>0</v>
      </c>
      <c r="O923" s="28">
        <f t="shared" si="56"/>
        <v>0</v>
      </c>
      <c r="P923" s="43">
        <v>0</v>
      </c>
      <c r="Q923" s="1">
        <v>0</v>
      </c>
      <c r="R923" s="1">
        <v>0</v>
      </c>
      <c r="S923" s="1">
        <v>0</v>
      </c>
    </row>
    <row r="924" spans="1:19" customFormat="1" hidden="1" x14ac:dyDescent="0.2">
      <c r="A924" s="1">
        <v>101150</v>
      </c>
      <c r="B924" s="2" t="s">
        <v>45</v>
      </c>
      <c r="C924" s="2" t="s">
        <v>45</v>
      </c>
      <c r="D924" s="2"/>
      <c r="E924" s="2" t="s">
        <v>1823</v>
      </c>
      <c r="F924" s="15"/>
      <c r="G924" s="45">
        <f t="shared" si="57"/>
        <v>0</v>
      </c>
      <c r="H924" s="29">
        <v>0</v>
      </c>
      <c r="I924" s="30">
        <v>0</v>
      </c>
      <c r="J924" s="27">
        <f t="shared" si="58"/>
        <v>0</v>
      </c>
      <c r="K924" s="28">
        <f t="shared" si="59"/>
        <v>0</v>
      </c>
      <c r="L924" s="50">
        <v>0</v>
      </c>
      <c r="M924" s="1">
        <v>0</v>
      </c>
      <c r="N924" s="50">
        <v>0</v>
      </c>
      <c r="O924" s="28">
        <f t="shared" si="56"/>
        <v>0</v>
      </c>
      <c r="P924" s="43">
        <v>0</v>
      </c>
      <c r="Q924" s="1">
        <v>0</v>
      </c>
      <c r="R924" s="1">
        <v>0</v>
      </c>
      <c r="S924" s="1">
        <v>0</v>
      </c>
    </row>
    <row r="925" spans="1:19" customFormat="1" hidden="1" x14ac:dyDescent="0.2">
      <c r="A925" s="1">
        <v>101190</v>
      </c>
      <c r="B925" s="2" t="s">
        <v>45</v>
      </c>
      <c r="C925" s="2" t="s">
        <v>45</v>
      </c>
      <c r="D925" s="2"/>
      <c r="E925" s="2" t="s">
        <v>1824</v>
      </c>
      <c r="F925" s="15"/>
      <c r="G925" s="45">
        <f t="shared" si="57"/>
        <v>0</v>
      </c>
      <c r="H925" s="29">
        <v>0</v>
      </c>
      <c r="I925" s="30">
        <v>0</v>
      </c>
      <c r="J925" s="27">
        <f t="shared" si="58"/>
        <v>0</v>
      </c>
      <c r="K925" s="28">
        <f t="shared" si="59"/>
        <v>0</v>
      </c>
      <c r="L925" s="50">
        <v>0</v>
      </c>
      <c r="M925" s="1">
        <v>0</v>
      </c>
      <c r="N925" s="50">
        <v>0</v>
      </c>
      <c r="O925" s="28">
        <f t="shared" si="56"/>
        <v>0</v>
      </c>
      <c r="P925" s="43">
        <v>0</v>
      </c>
      <c r="Q925" s="1">
        <v>0</v>
      </c>
      <c r="R925" s="1">
        <v>0</v>
      </c>
      <c r="S925" s="1">
        <v>0</v>
      </c>
    </row>
    <row r="926" spans="1:19" customFormat="1" hidden="1" x14ac:dyDescent="0.2">
      <c r="A926" s="1">
        <v>101210</v>
      </c>
      <c r="B926" s="2"/>
      <c r="C926" s="2"/>
      <c r="D926" s="2" t="s">
        <v>0</v>
      </c>
      <c r="E926" s="2" t="s">
        <v>1825</v>
      </c>
      <c r="F926" s="15" t="s">
        <v>1826</v>
      </c>
      <c r="G926" s="45">
        <f t="shared" si="57"/>
        <v>0</v>
      </c>
      <c r="H926" s="29">
        <v>0</v>
      </c>
      <c r="I926" s="30">
        <v>0</v>
      </c>
      <c r="J926" s="27">
        <f t="shared" si="58"/>
        <v>0</v>
      </c>
      <c r="K926" s="28">
        <f t="shared" si="59"/>
        <v>0</v>
      </c>
      <c r="L926" s="50">
        <v>0</v>
      </c>
      <c r="M926" s="1">
        <v>0</v>
      </c>
      <c r="N926" s="50">
        <v>0</v>
      </c>
      <c r="O926" s="28">
        <f t="shared" si="56"/>
        <v>0</v>
      </c>
      <c r="P926" s="43">
        <v>0</v>
      </c>
      <c r="Q926" s="1">
        <v>0</v>
      </c>
      <c r="R926" s="1">
        <v>0</v>
      </c>
      <c r="S926" s="1">
        <v>0</v>
      </c>
    </row>
    <row r="927" spans="1:19" customFormat="1" hidden="1" x14ac:dyDescent="0.2">
      <c r="A927" s="1">
        <v>101240</v>
      </c>
      <c r="B927" s="2"/>
      <c r="C927" s="2"/>
      <c r="D927" s="93" t="s">
        <v>76</v>
      </c>
      <c r="E927" s="2" t="s">
        <v>1827</v>
      </c>
      <c r="F927" s="15" t="s">
        <v>1828</v>
      </c>
      <c r="G927" s="45">
        <f t="shared" si="57"/>
        <v>0</v>
      </c>
      <c r="H927" s="29">
        <v>0</v>
      </c>
      <c r="I927" s="30">
        <v>0</v>
      </c>
      <c r="J927" s="27">
        <f t="shared" si="58"/>
        <v>0</v>
      </c>
      <c r="K927" s="28">
        <f t="shared" si="59"/>
        <v>0</v>
      </c>
      <c r="L927" s="50">
        <v>0</v>
      </c>
      <c r="M927" s="1">
        <v>0</v>
      </c>
      <c r="N927" s="50">
        <v>0</v>
      </c>
      <c r="O927" s="28">
        <f t="shared" si="56"/>
        <v>0</v>
      </c>
      <c r="P927" s="43">
        <v>0</v>
      </c>
      <c r="Q927" s="1">
        <v>0</v>
      </c>
      <c r="R927" s="1">
        <v>0</v>
      </c>
      <c r="S927" s="1">
        <v>0</v>
      </c>
    </row>
    <row r="928" spans="1:19" customFormat="1" hidden="1" x14ac:dyDescent="0.2">
      <c r="A928" s="1">
        <v>101260</v>
      </c>
      <c r="B928" s="2" t="s">
        <v>45</v>
      </c>
      <c r="C928" s="2" t="s">
        <v>45</v>
      </c>
      <c r="D928" s="2"/>
      <c r="E928" s="2" t="s">
        <v>1829</v>
      </c>
      <c r="F928" s="15"/>
      <c r="G928" s="45">
        <f t="shared" si="57"/>
        <v>0</v>
      </c>
      <c r="H928" s="29">
        <v>0</v>
      </c>
      <c r="I928" s="30">
        <v>0</v>
      </c>
      <c r="J928" s="27">
        <f t="shared" si="58"/>
        <v>0</v>
      </c>
      <c r="K928" s="28">
        <f t="shared" si="59"/>
        <v>0</v>
      </c>
      <c r="L928" s="50">
        <v>0</v>
      </c>
      <c r="M928" s="1">
        <v>0</v>
      </c>
      <c r="N928" s="50">
        <v>0</v>
      </c>
      <c r="O928" s="28">
        <f t="shared" si="56"/>
        <v>0</v>
      </c>
      <c r="P928" s="43">
        <v>0</v>
      </c>
      <c r="Q928" s="1">
        <v>0</v>
      </c>
      <c r="R928" s="1">
        <v>0</v>
      </c>
      <c r="S928" s="1">
        <v>0</v>
      </c>
    </row>
    <row r="929" spans="1:19" customFormat="1" hidden="1" x14ac:dyDescent="0.2">
      <c r="A929" s="1">
        <v>101300</v>
      </c>
      <c r="B929" s="2"/>
      <c r="C929" s="2"/>
      <c r="D929" s="2" t="s">
        <v>0</v>
      </c>
      <c r="E929" s="2" t="s">
        <v>1830</v>
      </c>
      <c r="F929" s="15" t="s">
        <v>1831</v>
      </c>
      <c r="G929" s="45">
        <f t="shared" si="57"/>
        <v>0</v>
      </c>
      <c r="H929" s="29">
        <v>0</v>
      </c>
      <c r="I929" s="30">
        <v>0</v>
      </c>
      <c r="J929" s="27">
        <f t="shared" si="58"/>
        <v>0</v>
      </c>
      <c r="K929" s="28">
        <f t="shared" si="59"/>
        <v>0</v>
      </c>
      <c r="L929" s="50">
        <v>0</v>
      </c>
      <c r="M929" s="1">
        <v>0</v>
      </c>
      <c r="N929" s="50">
        <v>0</v>
      </c>
      <c r="O929" s="28">
        <f t="shared" si="56"/>
        <v>0</v>
      </c>
      <c r="P929" s="43">
        <v>0</v>
      </c>
      <c r="Q929" s="1">
        <v>0</v>
      </c>
      <c r="R929" s="1">
        <v>0</v>
      </c>
      <c r="S929" s="1">
        <v>0</v>
      </c>
    </row>
    <row r="930" spans="1:19" customFormat="1" hidden="1" x14ac:dyDescent="0.2">
      <c r="A930" s="1">
        <v>101390</v>
      </c>
      <c r="B930" s="2"/>
      <c r="C930" s="2"/>
      <c r="D930" s="2" t="s">
        <v>1</v>
      </c>
      <c r="E930" s="2" t="s">
        <v>1832</v>
      </c>
      <c r="F930" s="15" t="s">
        <v>1833</v>
      </c>
      <c r="G930" s="45">
        <f t="shared" si="57"/>
        <v>0</v>
      </c>
      <c r="H930" s="29">
        <v>0</v>
      </c>
      <c r="I930" s="30">
        <v>0</v>
      </c>
      <c r="J930" s="27">
        <f t="shared" si="58"/>
        <v>0</v>
      </c>
      <c r="K930" s="28">
        <f t="shared" si="59"/>
        <v>0</v>
      </c>
      <c r="L930" s="50">
        <v>0</v>
      </c>
      <c r="M930" s="1">
        <v>0</v>
      </c>
      <c r="N930" s="50">
        <v>0</v>
      </c>
      <c r="O930" s="28">
        <f t="shared" si="56"/>
        <v>0</v>
      </c>
      <c r="P930" s="43">
        <v>0</v>
      </c>
      <c r="Q930" s="1">
        <v>0</v>
      </c>
      <c r="R930" s="1">
        <v>0</v>
      </c>
      <c r="S930" s="1">
        <v>0</v>
      </c>
    </row>
    <row r="931" spans="1:19" customFormat="1" hidden="1" x14ac:dyDescent="0.2">
      <c r="A931" s="1">
        <v>101410</v>
      </c>
      <c r="B931" s="2"/>
      <c r="C931" s="2"/>
      <c r="D931" s="93" t="s">
        <v>76</v>
      </c>
      <c r="E931" s="2" t="s">
        <v>1834</v>
      </c>
      <c r="F931" s="15" t="s">
        <v>1835</v>
      </c>
      <c r="G931" s="45">
        <f t="shared" si="57"/>
        <v>0</v>
      </c>
      <c r="H931" s="29">
        <v>0</v>
      </c>
      <c r="I931" s="30">
        <v>0</v>
      </c>
      <c r="J931" s="27">
        <f t="shared" si="58"/>
        <v>0</v>
      </c>
      <c r="K931" s="28">
        <f t="shared" si="59"/>
        <v>0</v>
      </c>
      <c r="L931" s="50">
        <v>0</v>
      </c>
      <c r="M931" s="1">
        <v>0</v>
      </c>
      <c r="N931" s="50">
        <v>0</v>
      </c>
      <c r="O931" s="28">
        <f t="shared" si="56"/>
        <v>0</v>
      </c>
      <c r="P931" s="43">
        <v>0</v>
      </c>
      <c r="Q931" s="1">
        <v>0</v>
      </c>
      <c r="R931" s="1">
        <v>0</v>
      </c>
      <c r="S931" s="1">
        <v>0</v>
      </c>
    </row>
    <row r="932" spans="1:19" customFormat="1" hidden="1" x14ac:dyDescent="0.2">
      <c r="A932" s="1">
        <v>101450</v>
      </c>
      <c r="B932" s="2"/>
      <c r="C932" s="2"/>
      <c r="D932" s="93" t="s">
        <v>76</v>
      </c>
      <c r="E932" s="2" t="s">
        <v>1836</v>
      </c>
      <c r="F932" s="15" t="s">
        <v>1837</v>
      </c>
      <c r="G932" s="45">
        <f t="shared" si="57"/>
        <v>0</v>
      </c>
      <c r="H932" s="29">
        <v>0</v>
      </c>
      <c r="I932" s="30">
        <v>0</v>
      </c>
      <c r="J932" s="27">
        <f t="shared" si="58"/>
        <v>0</v>
      </c>
      <c r="K932" s="28">
        <f t="shared" si="59"/>
        <v>0</v>
      </c>
      <c r="L932" s="50">
        <v>0</v>
      </c>
      <c r="M932" s="1">
        <v>0</v>
      </c>
      <c r="N932" s="50">
        <v>0</v>
      </c>
      <c r="O932" s="28">
        <f t="shared" ref="O932:O995" si="60">MAX(P932:S932)</f>
        <v>0</v>
      </c>
      <c r="P932" s="43">
        <v>0</v>
      </c>
      <c r="Q932" s="1">
        <v>0</v>
      </c>
      <c r="R932" s="1">
        <v>0</v>
      </c>
      <c r="S932" s="1">
        <v>0</v>
      </c>
    </row>
    <row r="933" spans="1:19" customFormat="1" hidden="1" x14ac:dyDescent="0.2">
      <c r="A933" s="1">
        <v>101470</v>
      </c>
      <c r="B933" s="2"/>
      <c r="C933" s="2"/>
      <c r="D933" s="2" t="s">
        <v>804</v>
      </c>
      <c r="E933" s="2" t="s">
        <v>1838</v>
      </c>
      <c r="F933" s="15" t="s">
        <v>1839</v>
      </c>
      <c r="G933" s="45">
        <f t="shared" si="57"/>
        <v>0</v>
      </c>
      <c r="H933" s="29">
        <v>0</v>
      </c>
      <c r="I933" s="30">
        <v>0</v>
      </c>
      <c r="J933" s="27">
        <f t="shared" si="58"/>
        <v>0</v>
      </c>
      <c r="K933" s="28">
        <f t="shared" si="59"/>
        <v>0</v>
      </c>
      <c r="L933" s="50">
        <v>0</v>
      </c>
      <c r="M933" s="1">
        <v>0</v>
      </c>
      <c r="N933" s="50">
        <v>0</v>
      </c>
      <c r="O933" s="28">
        <f t="shared" si="60"/>
        <v>0</v>
      </c>
      <c r="P933" s="43">
        <v>0</v>
      </c>
      <c r="Q933" s="1">
        <v>0</v>
      </c>
      <c r="R933" s="1">
        <v>0</v>
      </c>
      <c r="S933" s="1">
        <v>0</v>
      </c>
    </row>
    <row r="934" spans="1:19" customFormat="1" hidden="1" x14ac:dyDescent="0.2">
      <c r="A934" s="1">
        <v>101530</v>
      </c>
      <c r="B934" s="2"/>
      <c r="C934" s="2"/>
      <c r="D934" s="2" t="s">
        <v>804</v>
      </c>
      <c r="E934" s="2" t="s">
        <v>1840</v>
      </c>
      <c r="F934" s="15" t="s">
        <v>1841</v>
      </c>
      <c r="G934" s="45">
        <f t="shared" si="57"/>
        <v>0</v>
      </c>
      <c r="H934" s="29">
        <v>0</v>
      </c>
      <c r="I934" s="30">
        <v>0</v>
      </c>
      <c r="J934" s="27">
        <f t="shared" si="58"/>
        <v>0</v>
      </c>
      <c r="K934" s="28">
        <f t="shared" si="59"/>
        <v>0</v>
      </c>
      <c r="L934" s="50">
        <v>0</v>
      </c>
      <c r="M934" s="1">
        <v>0</v>
      </c>
      <c r="N934" s="50">
        <v>0</v>
      </c>
      <c r="O934" s="28">
        <f t="shared" si="60"/>
        <v>0</v>
      </c>
      <c r="P934" s="43">
        <v>0</v>
      </c>
      <c r="Q934" s="1">
        <v>0</v>
      </c>
      <c r="R934" s="1">
        <v>0</v>
      </c>
      <c r="S934" s="1">
        <v>0</v>
      </c>
    </row>
    <row r="935" spans="1:19" customFormat="1" hidden="1" x14ac:dyDescent="0.2">
      <c r="A935" s="1">
        <v>101560</v>
      </c>
      <c r="B935" s="2"/>
      <c r="C935" s="2"/>
      <c r="D935" s="2" t="s">
        <v>38</v>
      </c>
      <c r="E935" s="2" t="s">
        <v>1842</v>
      </c>
      <c r="F935" s="15" t="s">
        <v>1843</v>
      </c>
      <c r="G935" s="45">
        <f t="shared" si="57"/>
        <v>0</v>
      </c>
      <c r="H935" s="29">
        <v>0</v>
      </c>
      <c r="I935" s="30">
        <v>0</v>
      </c>
      <c r="J935" s="27">
        <f t="shared" si="58"/>
        <v>0</v>
      </c>
      <c r="K935" s="28">
        <f t="shared" si="59"/>
        <v>0</v>
      </c>
      <c r="L935" s="50">
        <v>0</v>
      </c>
      <c r="M935" s="1">
        <v>0</v>
      </c>
      <c r="N935" s="50">
        <v>0</v>
      </c>
      <c r="O935" s="28">
        <f t="shared" si="60"/>
        <v>0</v>
      </c>
      <c r="P935" s="43">
        <v>0</v>
      </c>
      <c r="Q935" s="1">
        <v>0</v>
      </c>
      <c r="R935" s="1">
        <v>0</v>
      </c>
      <c r="S935" s="1">
        <v>0</v>
      </c>
    </row>
    <row r="936" spans="1:19" customFormat="1" hidden="1" x14ac:dyDescent="0.2">
      <c r="A936" s="1">
        <v>101570</v>
      </c>
      <c r="B936" s="2"/>
      <c r="C936" s="2"/>
      <c r="D936" s="93" t="s">
        <v>91</v>
      </c>
      <c r="E936" s="2" t="s">
        <v>1844</v>
      </c>
      <c r="F936" s="15" t="s">
        <v>1845</v>
      </c>
      <c r="G936" s="45">
        <f t="shared" si="57"/>
        <v>0</v>
      </c>
      <c r="H936" s="29">
        <v>0</v>
      </c>
      <c r="I936" s="30">
        <v>0</v>
      </c>
      <c r="J936" s="27">
        <f t="shared" si="58"/>
        <v>0</v>
      </c>
      <c r="K936" s="28">
        <f t="shared" si="59"/>
        <v>0</v>
      </c>
      <c r="L936" s="50">
        <v>0</v>
      </c>
      <c r="M936" s="1">
        <v>0</v>
      </c>
      <c r="N936" s="50">
        <v>0</v>
      </c>
      <c r="O936" s="28">
        <f t="shared" si="60"/>
        <v>0</v>
      </c>
      <c r="P936" s="43">
        <v>0</v>
      </c>
      <c r="Q936" s="1">
        <v>0</v>
      </c>
      <c r="R936" s="1">
        <v>0</v>
      </c>
      <c r="S936" s="1">
        <v>0</v>
      </c>
    </row>
    <row r="937" spans="1:19" customFormat="1" hidden="1" x14ac:dyDescent="0.2">
      <c r="A937" s="1">
        <v>101610</v>
      </c>
      <c r="B937" s="2"/>
      <c r="C937" s="2"/>
      <c r="D937" s="2" t="s">
        <v>38</v>
      </c>
      <c r="E937" s="2" t="s">
        <v>1846</v>
      </c>
      <c r="F937" s="15" t="s">
        <v>1847</v>
      </c>
      <c r="G937" s="45">
        <f t="shared" si="57"/>
        <v>0</v>
      </c>
      <c r="H937" s="29">
        <v>0</v>
      </c>
      <c r="I937" s="30">
        <v>0</v>
      </c>
      <c r="J937" s="27">
        <f t="shared" si="58"/>
        <v>0</v>
      </c>
      <c r="K937" s="28">
        <f t="shared" si="59"/>
        <v>0</v>
      </c>
      <c r="L937" s="50">
        <v>0</v>
      </c>
      <c r="M937" s="1">
        <v>0</v>
      </c>
      <c r="N937" s="50">
        <v>0</v>
      </c>
      <c r="O937" s="28">
        <f t="shared" si="60"/>
        <v>0</v>
      </c>
      <c r="P937" s="43">
        <v>0</v>
      </c>
      <c r="Q937" s="1">
        <v>0</v>
      </c>
      <c r="R937" s="1">
        <v>0</v>
      </c>
      <c r="S937" s="1">
        <v>0</v>
      </c>
    </row>
    <row r="938" spans="1:19" customFormat="1" hidden="1" x14ac:dyDescent="0.2">
      <c r="A938" s="1">
        <v>101630</v>
      </c>
      <c r="B938" s="2"/>
      <c r="C938" s="2"/>
      <c r="D938" s="93" t="s">
        <v>208</v>
      </c>
      <c r="E938" s="2" t="s">
        <v>1848</v>
      </c>
      <c r="F938" s="15" t="s">
        <v>1849</v>
      </c>
      <c r="G938" s="45">
        <f t="shared" si="57"/>
        <v>0</v>
      </c>
      <c r="H938" s="29">
        <v>0</v>
      </c>
      <c r="I938" s="30">
        <v>0</v>
      </c>
      <c r="J938" s="27">
        <f t="shared" si="58"/>
        <v>0</v>
      </c>
      <c r="K938" s="28">
        <f t="shared" si="59"/>
        <v>0</v>
      </c>
      <c r="L938" s="50">
        <v>0</v>
      </c>
      <c r="M938" s="1">
        <v>0</v>
      </c>
      <c r="N938" s="50">
        <v>0</v>
      </c>
      <c r="O938" s="28">
        <f t="shared" si="60"/>
        <v>0</v>
      </c>
      <c r="P938" s="43">
        <v>0</v>
      </c>
      <c r="Q938" s="1">
        <v>0</v>
      </c>
      <c r="R938" s="1">
        <v>0</v>
      </c>
      <c r="S938" s="1">
        <v>0</v>
      </c>
    </row>
    <row r="939" spans="1:19" customFormat="1" hidden="1" x14ac:dyDescent="0.2">
      <c r="A939" s="1">
        <v>101690</v>
      </c>
      <c r="B939" s="2"/>
      <c r="C939" s="2"/>
      <c r="D939" s="2" t="s">
        <v>38</v>
      </c>
      <c r="E939" s="2" t="s">
        <v>1850</v>
      </c>
      <c r="F939" s="15" t="s">
        <v>1851</v>
      </c>
      <c r="G939" s="45">
        <f t="shared" si="57"/>
        <v>0</v>
      </c>
      <c r="H939" s="29">
        <v>0</v>
      </c>
      <c r="I939" s="30">
        <v>0</v>
      </c>
      <c r="J939" s="27">
        <f t="shared" si="58"/>
        <v>0</v>
      </c>
      <c r="K939" s="28">
        <f t="shared" si="59"/>
        <v>0</v>
      </c>
      <c r="L939" s="50">
        <v>0</v>
      </c>
      <c r="M939" s="1">
        <v>0</v>
      </c>
      <c r="N939" s="50">
        <v>0</v>
      </c>
      <c r="O939" s="28">
        <f t="shared" si="60"/>
        <v>0</v>
      </c>
      <c r="P939" s="43">
        <v>0</v>
      </c>
      <c r="Q939" s="1">
        <v>0</v>
      </c>
      <c r="R939" s="1">
        <v>0</v>
      </c>
      <c r="S939" s="1">
        <v>0</v>
      </c>
    </row>
    <row r="940" spans="1:19" customFormat="1" hidden="1" x14ac:dyDescent="0.2">
      <c r="A940" s="1">
        <v>101710</v>
      </c>
      <c r="B940" s="2"/>
      <c r="C940" s="2"/>
      <c r="D940" s="2" t="s">
        <v>38</v>
      </c>
      <c r="E940" s="2" t="s">
        <v>1852</v>
      </c>
      <c r="F940" s="15" t="s">
        <v>1853</v>
      </c>
      <c r="G940" s="45">
        <f t="shared" si="57"/>
        <v>0</v>
      </c>
      <c r="H940" s="29">
        <v>0</v>
      </c>
      <c r="I940" s="30">
        <v>0</v>
      </c>
      <c r="J940" s="27">
        <f t="shared" si="58"/>
        <v>0</v>
      </c>
      <c r="K940" s="28">
        <f t="shared" si="59"/>
        <v>0</v>
      </c>
      <c r="L940" s="50">
        <v>0</v>
      </c>
      <c r="M940" s="1">
        <v>0</v>
      </c>
      <c r="N940" s="50">
        <v>0</v>
      </c>
      <c r="O940" s="28">
        <f t="shared" si="60"/>
        <v>0</v>
      </c>
      <c r="P940" s="43">
        <v>0</v>
      </c>
      <c r="Q940" s="1">
        <v>0</v>
      </c>
      <c r="R940" s="1">
        <v>0</v>
      </c>
      <c r="S940" s="1">
        <v>0</v>
      </c>
    </row>
    <row r="941" spans="1:19" customFormat="1" hidden="1" x14ac:dyDescent="0.2">
      <c r="A941" s="1">
        <v>101760</v>
      </c>
      <c r="B941" s="2" t="s">
        <v>45</v>
      </c>
      <c r="C941" s="2" t="s">
        <v>45</v>
      </c>
      <c r="D941" s="2"/>
      <c r="E941" s="2" t="s">
        <v>1854</v>
      </c>
      <c r="F941" s="15"/>
      <c r="G941" s="45">
        <f t="shared" si="57"/>
        <v>0</v>
      </c>
      <c r="H941" s="29">
        <v>0</v>
      </c>
      <c r="I941" s="30">
        <v>0</v>
      </c>
      <c r="J941" s="27">
        <f t="shared" si="58"/>
        <v>0</v>
      </c>
      <c r="K941" s="28">
        <f t="shared" si="59"/>
        <v>0</v>
      </c>
      <c r="L941" s="50">
        <v>0</v>
      </c>
      <c r="M941" s="1">
        <v>0</v>
      </c>
      <c r="N941" s="50">
        <v>0</v>
      </c>
      <c r="O941" s="28">
        <f t="shared" si="60"/>
        <v>0</v>
      </c>
      <c r="P941" s="43">
        <v>0</v>
      </c>
      <c r="Q941" s="1">
        <v>0</v>
      </c>
      <c r="R941" s="1">
        <v>0</v>
      </c>
      <c r="S941" s="1">
        <v>0</v>
      </c>
    </row>
    <row r="942" spans="1:19" customFormat="1" x14ac:dyDescent="0.2">
      <c r="A942" s="1">
        <v>101780</v>
      </c>
      <c r="B942" s="2"/>
      <c r="C942" s="2"/>
      <c r="D942" s="2" t="s">
        <v>38</v>
      </c>
      <c r="E942" s="2" t="s">
        <v>1855</v>
      </c>
      <c r="F942" s="15" t="s">
        <v>1856</v>
      </c>
      <c r="G942" s="45">
        <f t="shared" si="57"/>
        <v>3</v>
      </c>
      <c r="H942" s="29">
        <v>0</v>
      </c>
      <c r="I942" s="30">
        <v>0</v>
      </c>
      <c r="J942" s="27">
        <f t="shared" si="58"/>
        <v>3</v>
      </c>
      <c r="K942" s="28">
        <f t="shared" si="59"/>
        <v>4</v>
      </c>
      <c r="L942" s="50">
        <v>0</v>
      </c>
      <c r="M942" s="1">
        <v>0</v>
      </c>
      <c r="N942" s="50">
        <v>3</v>
      </c>
      <c r="O942" s="28">
        <f t="shared" si="60"/>
        <v>4</v>
      </c>
      <c r="P942" s="43">
        <v>0</v>
      </c>
      <c r="Q942" s="1">
        <v>0</v>
      </c>
      <c r="R942" s="1">
        <v>4</v>
      </c>
      <c r="S942" s="1">
        <v>3</v>
      </c>
    </row>
    <row r="943" spans="1:19" customFormat="1" hidden="1" x14ac:dyDescent="0.2">
      <c r="A943" s="1">
        <v>101850</v>
      </c>
      <c r="B943" s="2"/>
      <c r="C943" s="2"/>
      <c r="D943" s="2" t="s">
        <v>0</v>
      </c>
      <c r="E943" s="2" t="s">
        <v>1857</v>
      </c>
      <c r="F943" s="15" t="s">
        <v>1858</v>
      </c>
      <c r="G943" s="45">
        <f t="shared" si="57"/>
        <v>0</v>
      </c>
      <c r="H943" s="29">
        <v>0</v>
      </c>
      <c r="I943" s="30">
        <v>0</v>
      </c>
      <c r="J943" s="27">
        <f t="shared" si="58"/>
        <v>0</v>
      </c>
      <c r="K943" s="28">
        <f t="shared" si="59"/>
        <v>0</v>
      </c>
      <c r="L943" s="50">
        <v>0</v>
      </c>
      <c r="M943" s="1">
        <v>0</v>
      </c>
      <c r="N943" s="50">
        <v>0</v>
      </c>
      <c r="O943" s="28">
        <f t="shared" si="60"/>
        <v>0</v>
      </c>
      <c r="P943" s="43">
        <v>0</v>
      </c>
      <c r="Q943" s="1">
        <v>0</v>
      </c>
      <c r="R943" s="1">
        <v>0</v>
      </c>
      <c r="S943" s="1">
        <v>0</v>
      </c>
    </row>
    <row r="944" spans="1:19" customFormat="1" x14ac:dyDescent="0.2">
      <c r="A944" s="1">
        <v>101990</v>
      </c>
      <c r="B944" s="2"/>
      <c r="C944" s="2"/>
      <c r="D944" s="2" t="s">
        <v>38</v>
      </c>
      <c r="E944" s="2" t="s">
        <v>1859</v>
      </c>
      <c r="F944" s="15" t="s">
        <v>1860</v>
      </c>
      <c r="G944" s="45">
        <f t="shared" si="57"/>
        <v>26</v>
      </c>
      <c r="H944" s="29">
        <v>7</v>
      </c>
      <c r="I944" s="30">
        <v>30</v>
      </c>
      <c r="J944" s="27">
        <f t="shared" si="58"/>
        <v>19</v>
      </c>
      <c r="K944" s="28">
        <f t="shared" si="59"/>
        <v>10</v>
      </c>
      <c r="L944" s="50">
        <v>4</v>
      </c>
      <c r="M944" s="1">
        <v>3</v>
      </c>
      <c r="N944" s="50">
        <v>15</v>
      </c>
      <c r="O944" s="28">
        <f t="shared" si="60"/>
        <v>10</v>
      </c>
      <c r="P944" s="43">
        <v>10</v>
      </c>
      <c r="Q944" s="1">
        <v>6</v>
      </c>
      <c r="R944" s="1">
        <v>6</v>
      </c>
      <c r="S944" s="1">
        <v>9</v>
      </c>
    </row>
    <row r="945" spans="1:19" customFormat="1" x14ac:dyDescent="0.2">
      <c r="A945" s="1">
        <v>102000</v>
      </c>
      <c r="B945" s="2"/>
      <c r="C945" s="2"/>
      <c r="D945" s="2" t="s">
        <v>38</v>
      </c>
      <c r="E945" s="2" t="s">
        <v>1861</v>
      </c>
      <c r="F945" s="15" t="s">
        <v>1862</v>
      </c>
      <c r="G945" s="45">
        <f t="shared" si="57"/>
        <v>3</v>
      </c>
      <c r="H945" s="29">
        <v>3</v>
      </c>
      <c r="I945" s="30">
        <v>1</v>
      </c>
      <c r="J945" s="27">
        <f t="shared" si="58"/>
        <v>0</v>
      </c>
      <c r="K945" s="28">
        <f t="shared" si="59"/>
        <v>0</v>
      </c>
      <c r="L945" s="50">
        <v>0</v>
      </c>
      <c r="M945" s="1">
        <v>0</v>
      </c>
      <c r="N945" s="50">
        <v>0</v>
      </c>
      <c r="O945" s="28">
        <f t="shared" si="60"/>
        <v>0</v>
      </c>
      <c r="P945" s="43">
        <v>0</v>
      </c>
      <c r="Q945" s="1">
        <v>0</v>
      </c>
      <c r="R945" s="1">
        <v>0</v>
      </c>
      <c r="S945" s="1">
        <v>0</v>
      </c>
    </row>
    <row r="946" spans="1:19" customFormat="1" x14ac:dyDescent="0.2">
      <c r="A946" s="1">
        <v>102010</v>
      </c>
      <c r="B946" s="2"/>
      <c r="C946" s="2"/>
      <c r="D946" s="2" t="s">
        <v>38</v>
      </c>
      <c r="E946" s="2" t="s">
        <v>1863</v>
      </c>
      <c r="F946" s="15" t="s">
        <v>1864</v>
      </c>
      <c r="G946" s="45">
        <f t="shared" si="57"/>
        <v>13</v>
      </c>
      <c r="H946" s="29">
        <v>11</v>
      </c>
      <c r="I946" s="30">
        <v>1</v>
      </c>
      <c r="J946" s="27">
        <f t="shared" si="58"/>
        <v>2</v>
      </c>
      <c r="K946" s="28">
        <f t="shared" si="59"/>
        <v>1</v>
      </c>
      <c r="L946" s="50">
        <v>0</v>
      </c>
      <c r="M946" s="1">
        <v>0</v>
      </c>
      <c r="N946" s="50">
        <v>2</v>
      </c>
      <c r="O946" s="28">
        <f t="shared" si="60"/>
        <v>1</v>
      </c>
      <c r="P946" s="43">
        <v>1</v>
      </c>
      <c r="Q946" s="1">
        <v>0</v>
      </c>
      <c r="R946" s="1">
        <v>1</v>
      </c>
      <c r="S946" s="1">
        <v>0</v>
      </c>
    </row>
    <row r="947" spans="1:19" hidden="1" x14ac:dyDescent="0.2">
      <c r="A947" s="1">
        <v>102030</v>
      </c>
      <c r="B947" s="2"/>
      <c r="C947" s="2"/>
      <c r="D947" s="93" t="s">
        <v>76</v>
      </c>
      <c r="E947" s="2" t="s">
        <v>1865</v>
      </c>
      <c r="F947" s="15" t="s">
        <v>1866</v>
      </c>
      <c r="G947" s="45">
        <f t="shared" si="57"/>
        <v>0</v>
      </c>
      <c r="H947" s="29">
        <v>0</v>
      </c>
      <c r="I947" s="30">
        <v>0</v>
      </c>
      <c r="J947" s="27">
        <f t="shared" si="58"/>
        <v>0</v>
      </c>
      <c r="K947" s="28">
        <f t="shared" si="59"/>
        <v>0</v>
      </c>
      <c r="L947" s="50">
        <v>0</v>
      </c>
      <c r="M947" s="1">
        <v>0</v>
      </c>
      <c r="N947" s="50">
        <v>0</v>
      </c>
      <c r="O947" s="28">
        <f t="shared" si="60"/>
        <v>0</v>
      </c>
      <c r="P947" s="43">
        <v>0</v>
      </c>
      <c r="Q947" s="1">
        <v>0</v>
      </c>
      <c r="R947" s="1">
        <v>0</v>
      </c>
      <c r="S947" s="1">
        <v>0</v>
      </c>
    </row>
    <row r="948" spans="1:19" customFormat="1" x14ac:dyDescent="0.2">
      <c r="A948" s="1">
        <v>102040</v>
      </c>
      <c r="B948" s="2"/>
      <c r="C948" s="2"/>
      <c r="D948" s="2" t="s">
        <v>38</v>
      </c>
      <c r="E948" s="2" t="s">
        <v>1867</v>
      </c>
      <c r="F948" s="15" t="s">
        <v>1868</v>
      </c>
      <c r="G948" s="45">
        <f t="shared" si="57"/>
        <v>21</v>
      </c>
      <c r="H948" s="29">
        <v>17</v>
      </c>
      <c r="I948" s="30">
        <v>2</v>
      </c>
      <c r="J948" s="27">
        <f t="shared" si="58"/>
        <v>4</v>
      </c>
      <c r="K948" s="28">
        <f t="shared" si="59"/>
        <v>4</v>
      </c>
      <c r="L948" s="50">
        <v>0</v>
      </c>
      <c r="M948" s="1">
        <v>0</v>
      </c>
      <c r="N948" s="50">
        <v>4</v>
      </c>
      <c r="O948" s="28">
        <f t="shared" si="60"/>
        <v>4</v>
      </c>
      <c r="P948" s="43">
        <v>1</v>
      </c>
      <c r="Q948" s="1">
        <v>0</v>
      </c>
      <c r="R948" s="1">
        <v>1</v>
      </c>
      <c r="S948" s="1">
        <v>4</v>
      </c>
    </row>
    <row r="949" spans="1:19" customFormat="1" x14ac:dyDescent="0.2">
      <c r="A949" s="1">
        <v>102060</v>
      </c>
      <c r="B949" s="2"/>
      <c r="C949" s="2"/>
      <c r="D949" s="2" t="s">
        <v>38</v>
      </c>
      <c r="E949" s="2" t="s">
        <v>1869</v>
      </c>
      <c r="F949" s="15" t="s">
        <v>1870</v>
      </c>
      <c r="G949" s="45">
        <f t="shared" si="57"/>
        <v>2</v>
      </c>
      <c r="H949" s="29">
        <v>2</v>
      </c>
      <c r="I949" s="30">
        <v>1</v>
      </c>
      <c r="J949" s="27">
        <f t="shared" si="58"/>
        <v>0</v>
      </c>
      <c r="K949" s="28">
        <f t="shared" si="59"/>
        <v>0</v>
      </c>
      <c r="L949" s="50">
        <v>0</v>
      </c>
      <c r="M949" s="1">
        <v>0</v>
      </c>
      <c r="N949" s="50">
        <v>0</v>
      </c>
      <c r="O949" s="28">
        <f t="shared" si="60"/>
        <v>0</v>
      </c>
      <c r="P949" s="43">
        <v>0</v>
      </c>
      <c r="Q949" s="1">
        <v>0</v>
      </c>
      <c r="R949" s="1">
        <v>0</v>
      </c>
      <c r="S949" s="1">
        <v>0</v>
      </c>
    </row>
    <row r="950" spans="1:19" customFormat="1" hidden="1" x14ac:dyDescent="0.2">
      <c r="A950" s="1">
        <v>102070</v>
      </c>
      <c r="B950" s="2"/>
      <c r="C950" s="2"/>
      <c r="D950" s="93" t="s">
        <v>76</v>
      </c>
      <c r="E950" s="2" t="s">
        <v>1871</v>
      </c>
      <c r="F950" s="15" t="s">
        <v>1872</v>
      </c>
      <c r="G950" s="45">
        <f t="shared" si="57"/>
        <v>0</v>
      </c>
      <c r="H950" s="29">
        <v>0</v>
      </c>
      <c r="I950" s="30">
        <v>0</v>
      </c>
      <c r="J950" s="27">
        <f t="shared" si="58"/>
        <v>0</v>
      </c>
      <c r="K950" s="28">
        <f t="shared" si="59"/>
        <v>0</v>
      </c>
      <c r="L950" s="50">
        <v>0</v>
      </c>
      <c r="M950" s="1">
        <v>0</v>
      </c>
      <c r="N950" s="50">
        <v>0</v>
      </c>
      <c r="O950" s="28">
        <f t="shared" si="60"/>
        <v>0</v>
      </c>
      <c r="P950" s="43">
        <v>0</v>
      </c>
      <c r="Q950" s="1">
        <v>0</v>
      </c>
      <c r="R950" s="1">
        <v>0</v>
      </c>
      <c r="S950" s="1">
        <v>0</v>
      </c>
    </row>
    <row r="951" spans="1:19" customFormat="1" hidden="1" x14ac:dyDescent="0.2">
      <c r="A951" s="1">
        <v>102100</v>
      </c>
      <c r="B951" s="2"/>
      <c r="C951" s="2"/>
      <c r="D951" s="2" t="s">
        <v>38</v>
      </c>
      <c r="E951" s="2" t="s">
        <v>1873</v>
      </c>
      <c r="F951" s="15" t="s">
        <v>1874</v>
      </c>
      <c r="G951" s="45">
        <f t="shared" si="57"/>
        <v>0</v>
      </c>
      <c r="H951" s="29">
        <v>0</v>
      </c>
      <c r="I951" s="30">
        <v>0</v>
      </c>
      <c r="J951" s="27">
        <f t="shared" si="58"/>
        <v>0</v>
      </c>
      <c r="K951" s="28">
        <f t="shared" si="59"/>
        <v>0</v>
      </c>
      <c r="L951" s="50">
        <v>0</v>
      </c>
      <c r="M951" s="1">
        <v>0</v>
      </c>
      <c r="N951" s="50">
        <v>0</v>
      </c>
      <c r="O951" s="28">
        <f t="shared" si="60"/>
        <v>0</v>
      </c>
      <c r="P951" s="43">
        <v>0</v>
      </c>
      <c r="Q951" s="1">
        <v>0</v>
      </c>
      <c r="R951" s="1">
        <v>0</v>
      </c>
      <c r="S951" s="1">
        <v>0</v>
      </c>
    </row>
    <row r="952" spans="1:19" customFormat="1" x14ac:dyDescent="0.2">
      <c r="A952" s="1">
        <v>102110</v>
      </c>
      <c r="B952" s="2"/>
      <c r="C952" s="2"/>
      <c r="D952" s="2" t="s">
        <v>38</v>
      </c>
      <c r="E952" s="2" t="s">
        <v>1875</v>
      </c>
      <c r="F952" s="15" t="s">
        <v>1876</v>
      </c>
      <c r="G952" s="45">
        <f t="shared" si="57"/>
        <v>3</v>
      </c>
      <c r="H952" s="29">
        <v>3</v>
      </c>
      <c r="I952" s="30">
        <v>1</v>
      </c>
      <c r="J952" s="27">
        <f t="shared" si="58"/>
        <v>0</v>
      </c>
      <c r="K952" s="28">
        <f t="shared" si="59"/>
        <v>0</v>
      </c>
      <c r="L952" s="50">
        <v>0</v>
      </c>
      <c r="M952" s="1">
        <v>0</v>
      </c>
      <c r="N952" s="50">
        <v>0</v>
      </c>
      <c r="O952" s="28">
        <f t="shared" si="60"/>
        <v>0</v>
      </c>
      <c r="P952" s="43">
        <v>0</v>
      </c>
      <c r="Q952" s="1">
        <v>0</v>
      </c>
      <c r="R952" s="1">
        <v>0</v>
      </c>
      <c r="S952" s="1">
        <v>0</v>
      </c>
    </row>
    <row r="953" spans="1:19" customFormat="1" x14ac:dyDescent="0.2">
      <c r="A953" s="1">
        <v>102120</v>
      </c>
      <c r="B953" s="2"/>
      <c r="C953" s="2"/>
      <c r="D953" s="2" t="s">
        <v>38</v>
      </c>
      <c r="E953" s="2" t="s">
        <v>1877</v>
      </c>
      <c r="F953" s="15" t="s">
        <v>1878</v>
      </c>
      <c r="G953" s="45">
        <f t="shared" si="57"/>
        <v>25</v>
      </c>
      <c r="H953" s="29">
        <v>18</v>
      </c>
      <c r="I953" s="30">
        <v>3</v>
      </c>
      <c r="J953" s="27">
        <f t="shared" si="58"/>
        <v>7</v>
      </c>
      <c r="K953" s="28">
        <f t="shared" si="59"/>
        <v>5</v>
      </c>
      <c r="L953" s="50">
        <v>0</v>
      </c>
      <c r="M953" s="1">
        <v>0</v>
      </c>
      <c r="N953" s="50">
        <v>7</v>
      </c>
      <c r="O953" s="28">
        <f t="shared" si="60"/>
        <v>5</v>
      </c>
      <c r="P953" s="43">
        <v>3</v>
      </c>
      <c r="Q953" s="1">
        <v>3</v>
      </c>
      <c r="R953" s="1">
        <v>5</v>
      </c>
      <c r="S953" s="1">
        <v>2</v>
      </c>
    </row>
    <row r="954" spans="1:19" customFormat="1" hidden="1" x14ac:dyDescent="0.2">
      <c r="A954" s="1">
        <v>102160</v>
      </c>
      <c r="B954" s="2"/>
      <c r="C954" s="2"/>
      <c r="D954" s="93" t="s">
        <v>91</v>
      </c>
      <c r="E954" s="2" t="s">
        <v>1879</v>
      </c>
      <c r="F954" s="15" t="s">
        <v>1880</v>
      </c>
      <c r="G954" s="45">
        <f t="shared" si="57"/>
        <v>0</v>
      </c>
      <c r="H954" s="29">
        <v>0</v>
      </c>
      <c r="I954" s="30">
        <v>0</v>
      </c>
      <c r="J954" s="27">
        <f t="shared" si="58"/>
        <v>0</v>
      </c>
      <c r="K954" s="28">
        <f t="shared" si="59"/>
        <v>0</v>
      </c>
      <c r="L954" s="50">
        <v>0</v>
      </c>
      <c r="M954" s="1">
        <v>0</v>
      </c>
      <c r="N954" s="50">
        <v>0</v>
      </c>
      <c r="O954" s="28">
        <f t="shared" si="60"/>
        <v>0</v>
      </c>
      <c r="P954" s="43">
        <v>0</v>
      </c>
      <c r="Q954" s="1">
        <v>0</v>
      </c>
      <c r="R954" s="1">
        <v>0</v>
      </c>
      <c r="S954" s="1">
        <v>0</v>
      </c>
    </row>
    <row r="955" spans="1:19" customFormat="1" hidden="1" x14ac:dyDescent="0.2">
      <c r="A955" s="1">
        <v>102180</v>
      </c>
      <c r="B955" s="2"/>
      <c r="C955" s="2"/>
      <c r="D955" s="93" t="s">
        <v>76</v>
      </c>
      <c r="E955" s="2" t="s">
        <v>1881</v>
      </c>
      <c r="F955" s="15" t="s">
        <v>1882</v>
      </c>
      <c r="G955" s="45">
        <f t="shared" si="57"/>
        <v>0</v>
      </c>
      <c r="H955" s="29">
        <v>0</v>
      </c>
      <c r="I955" s="30">
        <v>0</v>
      </c>
      <c r="J955" s="27">
        <f t="shared" si="58"/>
        <v>0</v>
      </c>
      <c r="K955" s="28">
        <f t="shared" si="59"/>
        <v>0</v>
      </c>
      <c r="L955" s="50">
        <v>0</v>
      </c>
      <c r="M955" s="1">
        <v>0</v>
      </c>
      <c r="N955" s="50">
        <v>0</v>
      </c>
      <c r="O955" s="28">
        <f t="shared" si="60"/>
        <v>0</v>
      </c>
      <c r="P955" s="43">
        <v>0</v>
      </c>
      <c r="Q955" s="1">
        <v>0</v>
      </c>
      <c r="R955" s="1">
        <v>0</v>
      </c>
      <c r="S955" s="1">
        <v>0</v>
      </c>
    </row>
    <row r="956" spans="1:19" customFormat="1" hidden="1" x14ac:dyDescent="0.2">
      <c r="A956" s="1">
        <v>102200</v>
      </c>
      <c r="B956" s="2"/>
      <c r="C956" s="2"/>
      <c r="D956" s="2" t="s">
        <v>541</v>
      </c>
      <c r="E956" s="2" t="s">
        <v>1883</v>
      </c>
      <c r="F956" s="15" t="s">
        <v>1884</v>
      </c>
      <c r="G956" s="45">
        <f t="shared" si="57"/>
        <v>0</v>
      </c>
      <c r="H956" s="29">
        <v>0</v>
      </c>
      <c r="I956" s="30">
        <v>0</v>
      </c>
      <c r="J956" s="27">
        <f t="shared" si="58"/>
        <v>0</v>
      </c>
      <c r="K956" s="28">
        <f t="shared" si="59"/>
        <v>0</v>
      </c>
      <c r="L956" s="50">
        <v>0</v>
      </c>
      <c r="M956" s="1">
        <v>0</v>
      </c>
      <c r="N956" s="50">
        <v>0</v>
      </c>
      <c r="O956" s="28">
        <f t="shared" si="60"/>
        <v>0</v>
      </c>
      <c r="P956" s="43">
        <v>0</v>
      </c>
      <c r="Q956" s="1">
        <v>0</v>
      </c>
      <c r="R956" s="1">
        <v>0</v>
      </c>
      <c r="S956" s="1">
        <v>0</v>
      </c>
    </row>
    <row r="957" spans="1:19" customFormat="1" x14ac:dyDescent="0.2">
      <c r="A957" s="1">
        <v>102240</v>
      </c>
      <c r="B957" s="2"/>
      <c r="C957" s="2"/>
      <c r="D957" s="2" t="s">
        <v>38</v>
      </c>
      <c r="E957" s="2" t="s">
        <v>1885</v>
      </c>
      <c r="F957" s="15" t="s">
        <v>1886</v>
      </c>
      <c r="G957" s="45">
        <f t="shared" si="57"/>
        <v>5</v>
      </c>
      <c r="H957" s="29">
        <v>0</v>
      </c>
      <c r="I957" s="30">
        <v>0</v>
      </c>
      <c r="J957" s="27">
        <f t="shared" si="58"/>
        <v>5</v>
      </c>
      <c r="K957" s="28">
        <f t="shared" si="59"/>
        <v>2</v>
      </c>
      <c r="L957" s="50">
        <v>1</v>
      </c>
      <c r="M957" s="1">
        <v>1</v>
      </c>
      <c r="N957" s="50">
        <v>4</v>
      </c>
      <c r="O957" s="28">
        <f t="shared" si="60"/>
        <v>2</v>
      </c>
      <c r="P957" s="43">
        <v>2</v>
      </c>
      <c r="Q957" s="1">
        <v>1</v>
      </c>
      <c r="R957" s="1">
        <v>2</v>
      </c>
      <c r="S957" s="1">
        <v>0</v>
      </c>
    </row>
    <row r="958" spans="1:19" customFormat="1" x14ac:dyDescent="0.2">
      <c r="A958" s="1">
        <v>102250</v>
      </c>
      <c r="B958" s="2"/>
      <c r="C958" s="2"/>
      <c r="D958" s="2" t="s">
        <v>38</v>
      </c>
      <c r="E958" s="2" t="s">
        <v>1887</v>
      </c>
      <c r="F958" s="15" t="s">
        <v>1888</v>
      </c>
      <c r="G958" s="45">
        <f t="shared" si="57"/>
        <v>3</v>
      </c>
      <c r="H958" s="29">
        <v>3</v>
      </c>
      <c r="I958" s="30">
        <v>1</v>
      </c>
      <c r="J958" s="27">
        <f t="shared" si="58"/>
        <v>0</v>
      </c>
      <c r="K958" s="28">
        <f t="shared" si="59"/>
        <v>0</v>
      </c>
      <c r="L958" s="50">
        <v>0</v>
      </c>
      <c r="M958" s="1">
        <v>0</v>
      </c>
      <c r="N958" s="50">
        <v>0</v>
      </c>
      <c r="O958" s="28">
        <f t="shared" si="60"/>
        <v>0</v>
      </c>
      <c r="P958" s="43">
        <v>0</v>
      </c>
      <c r="Q958" s="1">
        <v>0</v>
      </c>
      <c r="R958" s="1">
        <v>0</v>
      </c>
      <c r="S958" s="1">
        <v>0</v>
      </c>
    </row>
    <row r="959" spans="1:19" customFormat="1" hidden="1" x14ac:dyDescent="0.2">
      <c r="A959" s="1">
        <v>102280</v>
      </c>
      <c r="B959" s="2"/>
      <c r="C959" s="2"/>
      <c r="D959" s="2" t="s">
        <v>38</v>
      </c>
      <c r="E959" s="2" t="s">
        <v>1889</v>
      </c>
      <c r="F959" s="15" t="s">
        <v>1890</v>
      </c>
      <c r="G959" s="45">
        <f t="shared" si="57"/>
        <v>0</v>
      </c>
      <c r="H959" s="29">
        <v>0</v>
      </c>
      <c r="I959" s="30">
        <v>0</v>
      </c>
      <c r="J959" s="27">
        <f t="shared" si="58"/>
        <v>0</v>
      </c>
      <c r="K959" s="28">
        <f t="shared" si="59"/>
        <v>0</v>
      </c>
      <c r="L959" s="50">
        <v>0</v>
      </c>
      <c r="M959" s="1">
        <v>0</v>
      </c>
      <c r="N959" s="50">
        <v>0</v>
      </c>
      <c r="O959" s="28">
        <f t="shared" si="60"/>
        <v>0</v>
      </c>
      <c r="P959" s="43">
        <v>0</v>
      </c>
      <c r="Q959" s="1">
        <v>0</v>
      </c>
      <c r="R959" s="1">
        <v>0</v>
      </c>
      <c r="S959" s="1">
        <v>0</v>
      </c>
    </row>
    <row r="960" spans="1:19" customFormat="1" x14ac:dyDescent="0.2">
      <c r="A960" s="1">
        <v>102320</v>
      </c>
      <c r="B960" s="2"/>
      <c r="C960" s="2"/>
      <c r="D960" s="2" t="s">
        <v>38</v>
      </c>
      <c r="E960" s="2" t="s">
        <v>1891</v>
      </c>
      <c r="F960" s="15" t="s">
        <v>1892</v>
      </c>
      <c r="G960" s="45">
        <f t="shared" si="57"/>
        <v>2</v>
      </c>
      <c r="H960" s="29">
        <v>2</v>
      </c>
      <c r="I960" s="30">
        <v>1</v>
      </c>
      <c r="J960" s="27">
        <f t="shared" si="58"/>
        <v>0</v>
      </c>
      <c r="K960" s="28">
        <f t="shared" si="59"/>
        <v>0</v>
      </c>
      <c r="L960" s="50">
        <v>0</v>
      </c>
      <c r="M960" s="1">
        <v>0</v>
      </c>
      <c r="N960" s="50">
        <v>0</v>
      </c>
      <c r="O960" s="28">
        <f t="shared" si="60"/>
        <v>0</v>
      </c>
      <c r="P960" s="43">
        <v>0</v>
      </c>
      <c r="Q960" s="1">
        <v>0</v>
      </c>
      <c r="R960" s="1">
        <v>0</v>
      </c>
      <c r="S960" s="1">
        <v>0</v>
      </c>
    </row>
    <row r="961" spans="1:19" customFormat="1" hidden="1" x14ac:dyDescent="0.2">
      <c r="A961" s="1">
        <v>102360</v>
      </c>
      <c r="B961" s="2"/>
      <c r="C961" s="2"/>
      <c r="D961" s="93" t="s">
        <v>76</v>
      </c>
      <c r="E961" s="2" t="s">
        <v>1893</v>
      </c>
      <c r="F961" s="15" t="s">
        <v>1894</v>
      </c>
      <c r="G961" s="45">
        <f t="shared" ref="G961:G1024" si="61">SUM(H961, J961)</f>
        <v>0</v>
      </c>
      <c r="H961" s="29">
        <v>0</v>
      </c>
      <c r="I961" s="30">
        <v>0</v>
      </c>
      <c r="J961" s="27">
        <f t="shared" ref="J961:J1024" si="62">L961+N961</f>
        <v>0</v>
      </c>
      <c r="K961" s="28">
        <f t="shared" ref="K961:K1024" si="63">MAX(P961:S961, M961)</f>
        <v>0</v>
      </c>
      <c r="L961" s="50">
        <v>0</v>
      </c>
      <c r="M961" s="1">
        <v>0</v>
      </c>
      <c r="N961" s="50">
        <v>0</v>
      </c>
      <c r="O961" s="28">
        <f t="shared" si="60"/>
        <v>0</v>
      </c>
      <c r="P961" s="43">
        <v>0</v>
      </c>
      <c r="Q961" s="1">
        <v>0</v>
      </c>
      <c r="R961" s="1">
        <v>0</v>
      </c>
      <c r="S961" s="1">
        <v>0</v>
      </c>
    </row>
    <row r="962" spans="1:19" customFormat="1" hidden="1" x14ac:dyDescent="0.2">
      <c r="A962" s="1">
        <v>102380</v>
      </c>
      <c r="B962" s="2" t="s">
        <v>105</v>
      </c>
      <c r="C962" s="2" t="s">
        <v>105</v>
      </c>
      <c r="D962" s="2" t="s">
        <v>106</v>
      </c>
      <c r="E962" s="2" t="s">
        <v>1895</v>
      </c>
      <c r="F962" s="15" t="s">
        <v>1896</v>
      </c>
      <c r="G962" s="45">
        <f t="shared" si="61"/>
        <v>0</v>
      </c>
      <c r="H962" s="29">
        <v>0</v>
      </c>
      <c r="I962" s="30">
        <v>0</v>
      </c>
      <c r="J962" s="27">
        <f t="shared" si="62"/>
        <v>0</v>
      </c>
      <c r="K962" s="28">
        <f t="shared" si="63"/>
        <v>0</v>
      </c>
      <c r="L962" s="50">
        <v>0</v>
      </c>
      <c r="M962" s="1">
        <v>0</v>
      </c>
      <c r="N962" s="50">
        <v>0</v>
      </c>
      <c r="O962" s="28">
        <f t="shared" si="60"/>
        <v>0</v>
      </c>
      <c r="P962" s="43">
        <v>0</v>
      </c>
      <c r="Q962" s="1">
        <v>0</v>
      </c>
      <c r="R962" s="1">
        <v>0</v>
      </c>
      <c r="S962" s="1">
        <v>0</v>
      </c>
    </row>
    <row r="963" spans="1:19" customFormat="1" hidden="1" x14ac:dyDescent="0.2">
      <c r="A963" s="1">
        <v>102440</v>
      </c>
      <c r="B963" s="2" t="s">
        <v>105</v>
      </c>
      <c r="C963" s="2" t="s">
        <v>105</v>
      </c>
      <c r="D963" s="93" t="s">
        <v>208</v>
      </c>
      <c r="E963" s="2" t="s">
        <v>1897</v>
      </c>
      <c r="F963" s="15" t="s">
        <v>1898</v>
      </c>
      <c r="G963" s="45">
        <f t="shared" si="61"/>
        <v>0</v>
      </c>
      <c r="H963" s="29">
        <v>0</v>
      </c>
      <c r="I963" s="30">
        <v>0</v>
      </c>
      <c r="J963" s="27">
        <f t="shared" si="62"/>
        <v>0</v>
      </c>
      <c r="K963" s="28">
        <f t="shared" si="63"/>
        <v>0</v>
      </c>
      <c r="L963" s="50">
        <v>0</v>
      </c>
      <c r="M963" s="1">
        <v>0</v>
      </c>
      <c r="N963" s="50">
        <v>0</v>
      </c>
      <c r="O963" s="28">
        <f t="shared" si="60"/>
        <v>0</v>
      </c>
      <c r="P963" s="43">
        <v>0</v>
      </c>
      <c r="Q963" s="1">
        <v>0</v>
      </c>
      <c r="R963" s="1">
        <v>0</v>
      </c>
      <c r="S963" s="1">
        <v>0</v>
      </c>
    </row>
    <row r="964" spans="1:19" hidden="1" x14ac:dyDescent="0.2">
      <c r="A964" s="1">
        <v>102540</v>
      </c>
      <c r="B964" s="2"/>
      <c r="C964" s="2"/>
      <c r="D964" s="93" t="s">
        <v>76</v>
      </c>
      <c r="E964" s="2" t="s">
        <v>1899</v>
      </c>
      <c r="F964" s="15" t="s">
        <v>1900</v>
      </c>
      <c r="G964" s="45">
        <f t="shared" si="61"/>
        <v>0</v>
      </c>
      <c r="H964" s="29">
        <v>0</v>
      </c>
      <c r="I964" s="30">
        <v>0</v>
      </c>
      <c r="J964" s="27">
        <f t="shared" si="62"/>
        <v>0</v>
      </c>
      <c r="K964" s="28">
        <f t="shared" si="63"/>
        <v>0</v>
      </c>
      <c r="L964" s="50">
        <v>0</v>
      </c>
      <c r="M964" s="1">
        <v>0</v>
      </c>
      <c r="N964" s="50">
        <v>0</v>
      </c>
      <c r="O964" s="28">
        <f t="shared" si="60"/>
        <v>0</v>
      </c>
      <c r="P964" s="43">
        <v>0</v>
      </c>
      <c r="Q964" s="1">
        <v>0</v>
      </c>
      <c r="R964" s="1">
        <v>0</v>
      </c>
      <c r="S964" s="1">
        <v>0</v>
      </c>
    </row>
    <row r="965" spans="1:19" customFormat="1" hidden="1" x14ac:dyDescent="0.2">
      <c r="A965" s="1">
        <v>102610</v>
      </c>
      <c r="B965" s="2"/>
      <c r="C965" s="2"/>
      <c r="D965" s="93" t="s">
        <v>76</v>
      </c>
      <c r="E965" s="2" t="s">
        <v>1901</v>
      </c>
      <c r="F965" s="15" t="s">
        <v>1902</v>
      </c>
      <c r="G965" s="45">
        <f t="shared" si="61"/>
        <v>0</v>
      </c>
      <c r="H965" s="29">
        <v>0</v>
      </c>
      <c r="I965" s="30">
        <v>0</v>
      </c>
      <c r="J965" s="27">
        <f t="shared" si="62"/>
        <v>0</v>
      </c>
      <c r="K965" s="28">
        <f t="shared" si="63"/>
        <v>0</v>
      </c>
      <c r="L965" s="50">
        <v>0</v>
      </c>
      <c r="M965" s="1">
        <v>0</v>
      </c>
      <c r="N965" s="50">
        <v>0</v>
      </c>
      <c r="O965" s="28">
        <f t="shared" si="60"/>
        <v>0</v>
      </c>
      <c r="P965" s="43">
        <v>0</v>
      </c>
      <c r="Q965" s="1">
        <v>0</v>
      </c>
      <c r="R965" s="1">
        <v>0</v>
      </c>
      <c r="S965" s="1">
        <v>0</v>
      </c>
    </row>
    <row r="966" spans="1:19" hidden="1" x14ac:dyDescent="0.2">
      <c r="A966" s="1">
        <v>102620</v>
      </c>
      <c r="B966" s="2" t="s">
        <v>45</v>
      </c>
      <c r="C966" s="2" t="s">
        <v>45</v>
      </c>
      <c r="D966" s="2"/>
      <c r="E966" s="2" t="s">
        <v>1903</v>
      </c>
      <c r="F966" s="15"/>
      <c r="G966" s="45">
        <f t="shared" si="61"/>
        <v>0</v>
      </c>
      <c r="H966" s="29">
        <v>0</v>
      </c>
      <c r="I966" s="30">
        <v>0</v>
      </c>
      <c r="J966" s="27">
        <f t="shared" si="62"/>
        <v>0</v>
      </c>
      <c r="K966" s="28">
        <f t="shared" si="63"/>
        <v>0</v>
      </c>
      <c r="L966" s="50">
        <v>0</v>
      </c>
      <c r="M966" s="1">
        <v>0</v>
      </c>
      <c r="N966" s="50">
        <v>0</v>
      </c>
      <c r="O966" s="28">
        <f t="shared" si="60"/>
        <v>0</v>
      </c>
      <c r="P966" s="43">
        <v>0</v>
      </c>
      <c r="Q966" s="1">
        <v>0</v>
      </c>
      <c r="R966" s="1">
        <v>0</v>
      </c>
      <c r="S966" s="1">
        <v>0</v>
      </c>
    </row>
    <row r="967" spans="1:19" customFormat="1" hidden="1" x14ac:dyDescent="0.2">
      <c r="A967" s="1">
        <v>102660</v>
      </c>
      <c r="B967" s="2"/>
      <c r="C967" s="2"/>
      <c r="D967" s="93" t="s">
        <v>76</v>
      </c>
      <c r="E967" s="2" t="s">
        <v>1904</v>
      </c>
      <c r="F967" s="15" t="s">
        <v>1905</v>
      </c>
      <c r="G967" s="45">
        <f t="shared" si="61"/>
        <v>0</v>
      </c>
      <c r="H967" s="29">
        <v>0</v>
      </c>
      <c r="I967" s="30">
        <v>0</v>
      </c>
      <c r="J967" s="27">
        <f t="shared" si="62"/>
        <v>0</v>
      </c>
      <c r="K967" s="28">
        <f t="shared" si="63"/>
        <v>0</v>
      </c>
      <c r="L967" s="50">
        <v>0</v>
      </c>
      <c r="M967" s="1">
        <v>0</v>
      </c>
      <c r="N967" s="50">
        <v>0</v>
      </c>
      <c r="O967" s="28">
        <f t="shared" si="60"/>
        <v>0</v>
      </c>
      <c r="P967" s="43">
        <v>0</v>
      </c>
      <c r="Q967" s="1">
        <v>0</v>
      </c>
      <c r="R967" s="1">
        <v>0</v>
      </c>
      <c r="S967" s="1">
        <v>0</v>
      </c>
    </row>
    <row r="968" spans="1:19" hidden="1" x14ac:dyDescent="0.2">
      <c r="A968" s="1">
        <v>102730</v>
      </c>
      <c r="B968" s="2" t="s">
        <v>45</v>
      </c>
      <c r="C968" s="2" t="s">
        <v>45</v>
      </c>
      <c r="D968" s="2"/>
      <c r="E968" s="2" t="s">
        <v>1906</v>
      </c>
      <c r="F968" s="15"/>
      <c r="G968" s="45">
        <f t="shared" si="61"/>
        <v>0</v>
      </c>
      <c r="H968" s="29">
        <v>0</v>
      </c>
      <c r="I968" s="30">
        <v>0</v>
      </c>
      <c r="J968" s="27">
        <f t="shared" si="62"/>
        <v>0</v>
      </c>
      <c r="K968" s="28">
        <f t="shared" si="63"/>
        <v>0</v>
      </c>
      <c r="L968" s="50">
        <v>0</v>
      </c>
      <c r="M968" s="1">
        <v>0</v>
      </c>
      <c r="N968" s="50">
        <v>0</v>
      </c>
      <c r="O968" s="28">
        <f t="shared" si="60"/>
        <v>0</v>
      </c>
      <c r="P968" s="43">
        <v>0</v>
      </c>
      <c r="Q968" s="1">
        <v>0</v>
      </c>
      <c r="R968" s="1">
        <v>0</v>
      </c>
      <c r="S968" s="1">
        <v>0</v>
      </c>
    </row>
    <row r="969" spans="1:19" x14ac:dyDescent="0.2">
      <c r="A969" s="1">
        <v>102750</v>
      </c>
      <c r="B969" s="2"/>
      <c r="C969" s="2"/>
      <c r="D969" s="2" t="s">
        <v>0</v>
      </c>
      <c r="E969" s="2" t="s">
        <v>1907</v>
      </c>
      <c r="F969" s="15" t="s">
        <v>1908</v>
      </c>
      <c r="G969" s="45">
        <f t="shared" si="61"/>
        <v>2</v>
      </c>
      <c r="H969" s="29">
        <v>2</v>
      </c>
      <c r="I969" s="30">
        <v>1</v>
      </c>
      <c r="J969" s="27">
        <f t="shared" si="62"/>
        <v>0</v>
      </c>
      <c r="K969" s="28">
        <f t="shared" si="63"/>
        <v>0</v>
      </c>
      <c r="L969" s="50">
        <v>0</v>
      </c>
      <c r="M969" s="1">
        <v>0</v>
      </c>
      <c r="N969" s="50">
        <v>0</v>
      </c>
      <c r="O969" s="28">
        <f t="shared" si="60"/>
        <v>0</v>
      </c>
      <c r="P969" s="43">
        <v>0</v>
      </c>
      <c r="Q969" s="1">
        <v>0</v>
      </c>
      <c r="R969" s="1">
        <v>0</v>
      </c>
      <c r="S969" s="1">
        <v>0</v>
      </c>
    </row>
    <row r="970" spans="1:19" customFormat="1" hidden="1" x14ac:dyDescent="0.2">
      <c r="A970" s="1">
        <v>102790</v>
      </c>
      <c r="B970" s="2" t="s">
        <v>460</v>
      </c>
      <c r="C970" s="2" t="s">
        <v>460</v>
      </c>
      <c r="D970" s="2"/>
      <c r="E970" s="2" t="s">
        <v>1909</v>
      </c>
      <c r="F970" s="15"/>
      <c r="G970" s="45">
        <f t="shared" si="61"/>
        <v>0</v>
      </c>
      <c r="H970" s="29">
        <v>0</v>
      </c>
      <c r="I970" s="30">
        <v>0</v>
      </c>
      <c r="J970" s="27">
        <f t="shared" si="62"/>
        <v>0</v>
      </c>
      <c r="K970" s="28">
        <f t="shared" si="63"/>
        <v>0</v>
      </c>
      <c r="L970" s="50">
        <v>0</v>
      </c>
      <c r="M970" s="1">
        <v>0</v>
      </c>
      <c r="N970" s="50">
        <v>0</v>
      </c>
      <c r="O970" s="28">
        <f t="shared" si="60"/>
        <v>0</v>
      </c>
      <c r="P970" s="43">
        <v>0</v>
      </c>
      <c r="Q970" s="1">
        <v>0</v>
      </c>
      <c r="R970" s="1">
        <v>0</v>
      </c>
      <c r="S970" s="1">
        <v>0</v>
      </c>
    </row>
    <row r="971" spans="1:19" customFormat="1" hidden="1" x14ac:dyDescent="0.2">
      <c r="A971" s="1">
        <v>102800</v>
      </c>
      <c r="B971" s="2"/>
      <c r="C971" s="2"/>
      <c r="D971" s="2" t="s">
        <v>0</v>
      </c>
      <c r="E971" s="2" t="s">
        <v>1910</v>
      </c>
      <c r="F971" s="15" t="s">
        <v>1911</v>
      </c>
      <c r="G971" s="45">
        <f t="shared" si="61"/>
        <v>0</v>
      </c>
      <c r="H971" s="29">
        <v>0</v>
      </c>
      <c r="I971" s="30">
        <v>0</v>
      </c>
      <c r="J971" s="27">
        <f t="shared" si="62"/>
        <v>0</v>
      </c>
      <c r="K971" s="28">
        <f t="shared" si="63"/>
        <v>0</v>
      </c>
      <c r="L971" s="50">
        <v>0</v>
      </c>
      <c r="M971" s="1">
        <v>0</v>
      </c>
      <c r="N971" s="50">
        <v>0</v>
      </c>
      <c r="O971" s="28">
        <f t="shared" si="60"/>
        <v>0</v>
      </c>
      <c r="P971" s="43">
        <v>0</v>
      </c>
      <c r="Q971" s="1">
        <v>0</v>
      </c>
      <c r="R971" s="1">
        <v>0</v>
      </c>
      <c r="S971" s="1">
        <v>0</v>
      </c>
    </row>
    <row r="972" spans="1:19" customFormat="1" hidden="1" x14ac:dyDescent="0.2">
      <c r="A972" s="1">
        <v>102820</v>
      </c>
      <c r="B972" s="2"/>
      <c r="C972" s="2"/>
      <c r="D972" s="2" t="s">
        <v>0</v>
      </c>
      <c r="E972" s="2" t="s">
        <v>1912</v>
      </c>
      <c r="F972" s="15" t="s">
        <v>1913</v>
      </c>
      <c r="G972" s="45">
        <f t="shared" si="61"/>
        <v>0</v>
      </c>
      <c r="H972" s="29">
        <v>0</v>
      </c>
      <c r="I972" s="30">
        <v>0</v>
      </c>
      <c r="J972" s="27">
        <f t="shared" si="62"/>
        <v>0</v>
      </c>
      <c r="K972" s="28">
        <f t="shared" si="63"/>
        <v>0</v>
      </c>
      <c r="L972" s="50">
        <v>0</v>
      </c>
      <c r="M972" s="1">
        <v>0</v>
      </c>
      <c r="N972" s="50">
        <v>0</v>
      </c>
      <c r="O972" s="28">
        <f t="shared" si="60"/>
        <v>0</v>
      </c>
      <c r="P972" s="43">
        <v>0</v>
      </c>
      <c r="Q972" s="1">
        <v>0</v>
      </c>
      <c r="R972" s="1">
        <v>0</v>
      </c>
      <c r="S972" s="1">
        <v>0</v>
      </c>
    </row>
    <row r="973" spans="1:19" customFormat="1" hidden="1" x14ac:dyDescent="0.2">
      <c r="A973" s="1">
        <v>102830</v>
      </c>
      <c r="B973" s="2" t="s">
        <v>45</v>
      </c>
      <c r="C973" s="2" t="s">
        <v>45</v>
      </c>
      <c r="D973" s="2"/>
      <c r="E973" s="2" t="s">
        <v>1914</v>
      </c>
      <c r="F973" s="15"/>
      <c r="G973" s="45">
        <f t="shared" si="61"/>
        <v>0</v>
      </c>
      <c r="H973" s="29">
        <v>0</v>
      </c>
      <c r="I973" s="30">
        <v>0</v>
      </c>
      <c r="J973" s="27">
        <f t="shared" si="62"/>
        <v>0</v>
      </c>
      <c r="K973" s="28">
        <f t="shared" si="63"/>
        <v>0</v>
      </c>
      <c r="L973" s="50">
        <v>0</v>
      </c>
      <c r="M973" s="1">
        <v>0</v>
      </c>
      <c r="N973" s="50">
        <v>0</v>
      </c>
      <c r="O973" s="28">
        <f t="shared" si="60"/>
        <v>0</v>
      </c>
      <c r="P973" s="43">
        <v>0</v>
      </c>
      <c r="Q973" s="1">
        <v>0</v>
      </c>
      <c r="R973" s="1">
        <v>0</v>
      </c>
      <c r="S973" s="1">
        <v>0</v>
      </c>
    </row>
    <row r="974" spans="1:19" customFormat="1" hidden="1" x14ac:dyDescent="0.2">
      <c r="A974" s="1">
        <v>102960</v>
      </c>
      <c r="B974" s="2" t="s">
        <v>45</v>
      </c>
      <c r="C974" s="2" t="s">
        <v>45</v>
      </c>
      <c r="D974" s="2"/>
      <c r="E974" s="2" t="s">
        <v>1915</v>
      </c>
      <c r="F974" s="15"/>
      <c r="G974" s="45">
        <f t="shared" si="61"/>
        <v>0</v>
      </c>
      <c r="H974" s="29">
        <v>0</v>
      </c>
      <c r="I974" s="30">
        <v>0</v>
      </c>
      <c r="J974" s="27">
        <f t="shared" si="62"/>
        <v>0</v>
      </c>
      <c r="K974" s="28">
        <f t="shared" si="63"/>
        <v>0</v>
      </c>
      <c r="L974" s="50">
        <v>0</v>
      </c>
      <c r="M974" s="1">
        <v>0</v>
      </c>
      <c r="N974" s="50">
        <v>0</v>
      </c>
      <c r="O974" s="28">
        <f t="shared" si="60"/>
        <v>0</v>
      </c>
      <c r="P974" s="43">
        <v>0</v>
      </c>
      <c r="Q974" s="1">
        <v>0</v>
      </c>
      <c r="R974" s="1">
        <v>0</v>
      </c>
      <c r="S974" s="1">
        <v>0</v>
      </c>
    </row>
    <row r="975" spans="1:19" customFormat="1" hidden="1" x14ac:dyDescent="0.2">
      <c r="A975" s="1">
        <v>103080</v>
      </c>
      <c r="B975" s="2" t="s">
        <v>45</v>
      </c>
      <c r="C975" s="2" t="s">
        <v>45</v>
      </c>
      <c r="D975" s="2"/>
      <c r="E975" s="2" t="s">
        <v>1916</v>
      </c>
      <c r="F975" s="15"/>
      <c r="G975" s="45">
        <f t="shared" si="61"/>
        <v>0</v>
      </c>
      <c r="H975" s="29">
        <v>0</v>
      </c>
      <c r="I975" s="30">
        <v>0</v>
      </c>
      <c r="J975" s="27">
        <f t="shared" si="62"/>
        <v>0</v>
      </c>
      <c r="K975" s="28">
        <f t="shared" si="63"/>
        <v>0</v>
      </c>
      <c r="L975" s="50">
        <v>0</v>
      </c>
      <c r="M975" s="1">
        <v>0</v>
      </c>
      <c r="N975" s="50">
        <v>0</v>
      </c>
      <c r="O975" s="28">
        <f t="shared" si="60"/>
        <v>0</v>
      </c>
      <c r="P975" s="43">
        <v>0</v>
      </c>
      <c r="Q975" s="1">
        <v>0</v>
      </c>
      <c r="R975" s="1">
        <v>0</v>
      </c>
      <c r="S975" s="1">
        <v>0</v>
      </c>
    </row>
    <row r="976" spans="1:19" customFormat="1" hidden="1" x14ac:dyDescent="0.2">
      <c r="A976" s="1">
        <v>103130</v>
      </c>
      <c r="B976" s="2" t="s">
        <v>45</v>
      </c>
      <c r="C976" s="2" t="s">
        <v>427</v>
      </c>
      <c r="D976" s="2" t="s">
        <v>1</v>
      </c>
      <c r="E976" s="2" t="s">
        <v>1917</v>
      </c>
      <c r="F976" s="15" t="s">
        <v>1918</v>
      </c>
      <c r="G976" s="45">
        <f t="shared" si="61"/>
        <v>0</v>
      </c>
      <c r="H976" s="29">
        <v>0</v>
      </c>
      <c r="I976" s="30">
        <v>0</v>
      </c>
      <c r="J976" s="27">
        <f t="shared" si="62"/>
        <v>0</v>
      </c>
      <c r="K976" s="28">
        <f t="shared" si="63"/>
        <v>0</v>
      </c>
      <c r="L976" s="50">
        <v>0</v>
      </c>
      <c r="M976" s="1">
        <v>0</v>
      </c>
      <c r="N976" s="50">
        <v>0</v>
      </c>
      <c r="O976" s="28">
        <f t="shared" si="60"/>
        <v>0</v>
      </c>
      <c r="P976" s="43">
        <v>0</v>
      </c>
      <c r="Q976" s="1">
        <v>0</v>
      </c>
      <c r="R976" s="1">
        <v>0</v>
      </c>
      <c r="S976" s="1">
        <v>0</v>
      </c>
    </row>
    <row r="977" spans="1:19" customFormat="1" hidden="1" x14ac:dyDescent="0.2">
      <c r="A977" s="1">
        <v>103140</v>
      </c>
      <c r="B977" s="2" t="s">
        <v>45</v>
      </c>
      <c r="C977" s="2" t="s">
        <v>45</v>
      </c>
      <c r="D977" s="2"/>
      <c r="E977" s="2" t="s">
        <v>1919</v>
      </c>
      <c r="F977" s="15"/>
      <c r="G977" s="45">
        <f t="shared" si="61"/>
        <v>0</v>
      </c>
      <c r="H977" s="29">
        <v>0</v>
      </c>
      <c r="I977" s="30">
        <v>0</v>
      </c>
      <c r="J977" s="27">
        <f t="shared" si="62"/>
        <v>0</v>
      </c>
      <c r="K977" s="28">
        <f t="shared" si="63"/>
        <v>0</v>
      </c>
      <c r="L977" s="50">
        <v>0</v>
      </c>
      <c r="M977" s="1">
        <v>0</v>
      </c>
      <c r="N977" s="50">
        <v>0</v>
      </c>
      <c r="O977" s="28">
        <f t="shared" si="60"/>
        <v>0</v>
      </c>
      <c r="P977" s="43">
        <v>0</v>
      </c>
      <c r="Q977" s="1">
        <v>0</v>
      </c>
      <c r="R977" s="1">
        <v>0</v>
      </c>
      <c r="S977" s="1">
        <v>0</v>
      </c>
    </row>
    <row r="978" spans="1:19" customFormat="1" hidden="1" x14ac:dyDescent="0.2">
      <c r="A978" s="1">
        <v>103240</v>
      </c>
      <c r="B978" s="2" t="s">
        <v>45</v>
      </c>
      <c r="C978" s="2" t="s">
        <v>45</v>
      </c>
      <c r="D978" s="2"/>
      <c r="E978" s="2" t="s">
        <v>1920</v>
      </c>
      <c r="F978" s="15"/>
      <c r="G978" s="45">
        <f t="shared" si="61"/>
        <v>0</v>
      </c>
      <c r="H978" s="29">
        <v>0</v>
      </c>
      <c r="I978" s="30">
        <v>0</v>
      </c>
      <c r="J978" s="27">
        <f t="shared" si="62"/>
        <v>0</v>
      </c>
      <c r="K978" s="28">
        <f t="shared" si="63"/>
        <v>0</v>
      </c>
      <c r="L978" s="50">
        <v>0</v>
      </c>
      <c r="M978" s="1">
        <v>0</v>
      </c>
      <c r="N978" s="50">
        <v>0</v>
      </c>
      <c r="O978" s="28">
        <f t="shared" si="60"/>
        <v>0</v>
      </c>
      <c r="P978" s="43">
        <v>0</v>
      </c>
      <c r="Q978" s="1">
        <v>0</v>
      </c>
      <c r="R978" s="1">
        <v>0</v>
      </c>
      <c r="S978" s="1">
        <v>0</v>
      </c>
    </row>
    <row r="979" spans="1:19" customFormat="1" hidden="1" x14ac:dyDescent="0.2">
      <c r="A979" s="1">
        <v>103360</v>
      </c>
      <c r="B979" s="2"/>
      <c r="C979" s="2"/>
      <c r="D979" s="2" t="s">
        <v>0</v>
      </c>
      <c r="E979" s="2" t="s">
        <v>1921</v>
      </c>
      <c r="F979" s="15" t="s">
        <v>1922</v>
      </c>
      <c r="G979" s="45">
        <f t="shared" si="61"/>
        <v>0</v>
      </c>
      <c r="H979" s="29">
        <v>0</v>
      </c>
      <c r="I979" s="30">
        <v>0</v>
      </c>
      <c r="J979" s="27">
        <f t="shared" si="62"/>
        <v>0</v>
      </c>
      <c r="K979" s="28">
        <f t="shared" si="63"/>
        <v>0</v>
      </c>
      <c r="L979" s="50">
        <v>0</v>
      </c>
      <c r="M979" s="1">
        <v>0</v>
      </c>
      <c r="N979" s="50">
        <v>0</v>
      </c>
      <c r="O979" s="28">
        <f t="shared" si="60"/>
        <v>0</v>
      </c>
      <c r="P979" s="43">
        <v>0</v>
      </c>
      <c r="Q979" s="1">
        <v>0</v>
      </c>
      <c r="R979" s="1">
        <v>0</v>
      </c>
      <c r="S979" s="1">
        <v>0</v>
      </c>
    </row>
    <row r="980" spans="1:19" customFormat="1" hidden="1" x14ac:dyDescent="0.2">
      <c r="A980" s="1">
        <v>103430</v>
      </c>
      <c r="B980" s="2"/>
      <c r="C980" s="2"/>
      <c r="D980" s="2" t="s">
        <v>0</v>
      </c>
      <c r="E980" s="2" t="s">
        <v>1923</v>
      </c>
      <c r="F980" s="15" t="s">
        <v>1924</v>
      </c>
      <c r="G980" s="45">
        <f t="shared" si="61"/>
        <v>0</v>
      </c>
      <c r="H980" s="29">
        <v>0</v>
      </c>
      <c r="I980" s="30">
        <v>0</v>
      </c>
      <c r="J980" s="27">
        <f t="shared" si="62"/>
        <v>0</v>
      </c>
      <c r="K980" s="28">
        <f t="shared" si="63"/>
        <v>0</v>
      </c>
      <c r="L980" s="50">
        <v>0</v>
      </c>
      <c r="M980" s="1">
        <v>0</v>
      </c>
      <c r="N980" s="50">
        <v>0</v>
      </c>
      <c r="O980" s="28">
        <f t="shared" si="60"/>
        <v>0</v>
      </c>
      <c r="P980" s="43">
        <v>0</v>
      </c>
      <c r="Q980" s="1">
        <v>0</v>
      </c>
      <c r="R980" s="1">
        <v>0</v>
      </c>
      <c r="S980" s="1">
        <v>0</v>
      </c>
    </row>
    <row r="981" spans="1:19" customFormat="1" x14ac:dyDescent="0.2">
      <c r="A981" s="1">
        <v>103460</v>
      </c>
      <c r="B981" s="2"/>
      <c r="C981" s="2"/>
      <c r="D981" s="2" t="s">
        <v>38</v>
      </c>
      <c r="E981" s="2" t="s">
        <v>1925</v>
      </c>
      <c r="F981" s="15" t="s">
        <v>1926</v>
      </c>
      <c r="G981" s="45">
        <f t="shared" si="61"/>
        <v>2</v>
      </c>
      <c r="H981" s="29">
        <v>2</v>
      </c>
      <c r="I981" s="30">
        <v>1</v>
      </c>
      <c r="J981" s="27">
        <f t="shared" si="62"/>
        <v>0</v>
      </c>
      <c r="K981" s="28">
        <f t="shared" si="63"/>
        <v>0</v>
      </c>
      <c r="L981" s="50">
        <v>0</v>
      </c>
      <c r="M981" s="1">
        <v>0</v>
      </c>
      <c r="N981" s="50">
        <v>0</v>
      </c>
      <c r="O981" s="28">
        <f t="shared" si="60"/>
        <v>0</v>
      </c>
      <c r="P981" s="43">
        <v>0</v>
      </c>
      <c r="Q981" s="1">
        <v>0</v>
      </c>
      <c r="R981" s="1">
        <v>0</v>
      </c>
      <c r="S981" s="1">
        <v>0</v>
      </c>
    </row>
    <row r="982" spans="1:19" customFormat="1" hidden="1" x14ac:dyDescent="0.2">
      <c r="A982" s="1">
        <v>103470</v>
      </c>
      <c r="B982" s="2" t="s">
        <v>45</v>
      </c>
      <c r="C982" s="2" t="s">
        <v>45</v>
      </c>
      <c r="D982" s="2"/>
      <c r="E982" s="2" t="s">
        <v>1927</v>
      </c>
      <c r="F982" s="15"/>
      <c r="G982" s="45">
        <f t="shared" si="61"/>
        <v>0</v>
      </c>
      <c r="H982" s="29">
        <v>0</v>
      </c>
      <c r="I982" s="30">
        <v>0</v>
      </c>
      <c r="J982" s="27">
        <f t="shared" si="62"/>
        <v>0</v>
      </c>
      <c r="K982" s="28">
        <f t="shared" si="63"/>
        <v>0</v>
      </c>
      <c r="L982" s="50">
        <v>0</v>
      </c>
      <c r="M982" s="1">
        <v>0</v>
      </c>
      <c r="N982" s="50">
        <v>0</v>
      </c>
      <c r="O982" s="28">
        <f t="shared" si="60"/>
        <v>0</v>
      </c>
      <c r="P982" s="43">
        <v>0</v>
      </c>
      <c r="Q982" s="1">
        <v>0</v>
      </c>
      <c r="R982" s="1">
        <v>0</v>
      </c>
      <c r="S982" s="1">
        <v>0</v>
      </c>
    </row>
    <row r="983" spans="1:19" customFormat="1" x14ac:dyDescent="0.2">
      <c r="A983" s="1">
        <v>103480</v>
      </c>
      <c r="B983" s="2"/>
      <c r="C983" s="2"/>
      <c r="D983" s="2" t="s">
        <v>38</v>
      </c>
      <c r="E983" s="2" t="s">
        <v>1928</v>
      </c>
      <c r="F983" s="15" t="s">
        <v>1929</v>
      </c>
      <c r="G983" s="45">
        <f t="shared" si="61"/>
        <v>29</v>
      </c>
      <c r="H983" s="29">
        <v>7</v>
      </c>
      <c r="I983" s="30">
        <v>1</v>
      </c>
      <c r="J983" s="27">
        <f t="shared" si="62"/>
        <v>22</v>
      </c>
      <c r="K983" s="28">
        <f t="shared" si="63"/>
        <v>50</v>
      </c>
      <c r="L983" s="50">
        <v>4</v>
      </c>
      <c r="M983" s="1">
        <v>50</v>
      </c>
      <c r="N983" s="50">
        <v>18</v>
      </c>
      <c r="O983" s="28">
        <f t="shared" si="60"/>
        <v>35</v>
      </c>
      <c r="P983" s="43">
        <v>12</v>
      </c>
      <c r="Q983" s="1">
        <v>7</v>
      </c>
      <c r="R983" s="1">
        <v>35</v>
      </c>
      <c r="S983" s="1">
        <v>1</v>
      </c>
    </row>
    <row r="984" spans="1:19" customFormat="1" x14ac:dyDescent="0.2">
      <c r="A984" s="1">
        <v>103500</v>
      </c>
      <c r="B984" s="2"/>
      <c r="C984" s="2"/>
      <c r="D984" s="2" t="s">
        <v>0</v>
      </c>
      <c r="E984" s="2" t="s">
        <v>1930</v>
      </c>
      <c r="F984" s="15" t="s">
        <v>1931</v>
      </c>
      <c r="G984" s="45">
        <f t="shared" si="61"/>
        <v>3</v>
      </c>
      <c r="H984" s="29">
        <v>3</v>
      </c>
      <c r="I984" s="30">
        <v>1</v>
      </c>
      <c r="J984" s="27">
        <f t="shared" si="62"/>
        <v>0</v>
      </c>
      <c r="K984" s="28">
        <f t="shared" si="63"/>
        <v>0</v>
      </c>
      <c r="L984" s="50">
        <v>0</v>
      </c>
      <c r="M984" s="1">
        <v>0</v>
      </c>
      <c r="N984" s="50">
        <v>0</v>
      </c>
      <c r="O984" s="28">
        <f t="shared" si="60"/>
        <v>0</v>
      </c>
      <c r="P984" s="43">
        <v>0</v>
      </c>
      <c r="Q984" s="1">
        <v>0</v>
      </c>
      <c r="R984" s="1">
        <v>0</v>
      </c>
      <c r="S984" s="1">
        <v>0</v>
      </c>
    </row>
    <row r="985" spans="1:19" x14ac:dyDescent="0.2">
      <c r="A985" s="1">
        <v>103510</v>
      </c>
      <c r="B985" s="2"/>
      <c r="C985" s="2"/>
      <c r="D985" s="2" t="s">
        <v>38</v>
      </c>
      <c r="E985" s="2" t="s">
        <v>1932</v>
      </c>
      <c r="F985" s="15" t="s">
        <v>1933</v>
      </c>
      <c r="G985" s="45">
        <f t="shared" si="61"/>
        <v>24</v>
      </c>
      <c r="H985" s="29">
        <v>14</v>
      </c>
      <c r="I985" s="30">
        <v>2</v>
      </c>
      <c r="J985" s="27">
        <f t="shared" si="62"/>
        <v>10</v>
      </c>
      <c r="K985" s="28">
        <f t="shared" si="63"/>
        <v>2</v>
      </c>
      <c r="L985" s="50">
        <v>1</v>
      </c>
      <c r="M985" s="1">
        <v>2</v>
      </c>
      <c r="N985" s="50">
        <v>9</v>
      </c>
      <c r="O985" s="28">
        <f t="shared" si="60"/>
        <v>2</v>
      </c>
      <c r="P985" s="43">
        <v>1</v>
      </c>
      <c r="Q985" s="1">
        <v>2</v>
      </c>
      <c r="R985" s="1">
        <v>1</v>
      </c>
      <c r="S985" s="1">
        <v>1</v>
      </c>
    </row>
    <row r="986" spans="1:19" customFormat="1" hidden="1" x14ac:dyDescent="0.2">
      <c r="A986" s="1">
        <v>103560</v>
      </c>
      <c r="B986" s="2"/>
      <c r="C986" s="2"/>
      <c r="D986" s="93" t="s">
        <v>76</v>
      </c>
      <c r="E986" s="2" t="s">
        <v>1934</v>
      </c>
      <c r="F986" s="15" t="s">
        <v>1935</v>
      </c>
      <c r="G986" s="45">
        <f t="shared" si="61"/>
        <v>0</v>
      </c>
      <c r="H986" s="29">
        <v>0</v>
      </c>
      <c r="I986" s="30">
        <v>0</v>
      </c>
      <c r="J986" s="27">
        <f t="shared" si="62"/>
        <v>0</v>
      </c>
      <c r="K986" s="28">
        <f t="shared" si="63"/>
        <v>0</v>
      </c>
      <c r="L986" s="50">
        <v>0</v>
      </c>
      <c r="M986" s="1">
        <v>0</v>
      </c>
      <c r="N986" s="50">
        <v>0</v>
      </c>
      <c r="O986" s="28">
        <f t="shared" si="60"/>
        <v>0</v>
      </c>
      <c r="P986" s="43">
        <v>0</v>
      </c>
      <c r="Q986" s="1">
        <v>0</v>
      </c>
      <c r="R986" s="1">
        <v>0</v>
      </c>
      <c r="S986" s="1">
        <v>0</v>
      </c>
    </row>
    <row r="987" spans="1:19" customFormat="1" hidden="1" x14ac:dyDescent="0.2">
      <c r="A987" s="1">
        <v>103580</v>
      </c>
      <c r="B987" s="2" t="s">
        <v>45</v>
      </c>
      <c r="C987" s="2" t="s">
        <v>45</v>
      </c>
      <c r="D987" s="2"/>
      <c r="E987" s="2" t="s">
        <v>1936</v>
      </c>
      <c r="F987" s="15"/>
      <c r="G987" s="45">
        <f t="shared" si="61"/>
        <v>0</v>
      </c>
      <c r="H987" s="29">
        <v>0</v>
      </c>
      <c r="I987" s="30">
        <v>0</v>
      </c>
      <c r="J987" s="27">
        <f t="shared" si="62"/>
        <v>0</v>
      </c>
      <c r="K987" s="28">
        <f t="shared" si="63"/>
        <v>0</v>
      </c>
      <c r="L987" s="50">
        <v>0</v>
      </c>
      <c r="M987" s="1">
        <v>0</v>
      </c>
      <c r="N987" s="50">
        <v>0</v>
      </c>
      <c r="O987" s="28">
        <f t="shared" si="60"/>
        <v>0</v>
      </c>
      <c r="P987" s="43">
        <v>0</v>
      </c>
      <c r="Q987" s="1">
        <v>0</v>
      </c>
      <c r="R987" s="1">
        <v>0</v>
      </c>
      <c r="S987" s="1">
        <v>0</v>
      </c>
    </row>
    <row r="988" spans="1:19" customFormat="1" x14ac:dyDescent="0.2">
      <c r="A988" s="1">
        <v>103600</v>
      </c>
      <c r="B988" s="2"/>
      <c r="C988" s="2"/>
      <c r="D988" s="93" t="s">
        <v>91</v>
      </c>
      <c r="E988" s="2" t="s">
        <v>1937</v>
      </c>
      <c r="F988" s="15" t="s">
        <v>1938</v>
      </c>
      <c r="G988" s="45">
        <f t="shared" si="61"/>
        <v>2</v>
      </c>
      <c r="H988" s="29">
        <v>2</v>
      </c>
      <c r="I988" s="30">
        <v>2</v>
      </c>
      <c r="J988" s="27">
        <f t="shared" si="62"/>
        <v>0</v>
      </c>
      <c r="K988" s="28">
        <f t="shared" si="63"/>
        <v>0</v>
      </c>
      <c r="L988" s="50">
        <v>0</v>
      </c>
      <c r="M988" s="1">
        <v>0</v>
      </c>
      <c r="N988" s="50">
        <v>0</v>
      </c>
      <c r="O988" s="28">
        <f t="shared" si="60"/>
        <v>0</v>
      </c>
      <c r="P988" s="43">
        <v>0</v>
      </c>
      <c r="Q988" s="1">
        <v>0</v>
      </c>
      <c r="R988" s="1">
        <v>0</v>
      </c>
      <c r="S988" s="1">
        <v>0</v>
      </c>
    </row>
    <row r="989" spans="1:19" customFormat="1" x14ac:dyDescent="0.2">
      <c r="A989" s="1">
        <v>103680</v>
      </c>
      <c r="B989" s="2"/>
      <c r="C989" s="2"/>
      <c r="D989" s="2" t="s">
        <v>38</v>
      </c>
      <c r="E989" s="2" t="s">
        <v>1939</v>
      </c>
      <c r="F989" s="15" t="s">
        <v>1940</v>
      </c>
      <c r="G989" s="45">
        <f t="shared" si="61"/>
        <v>2</v>
      </c>
      <c r="H989" s="29">
        <v>2</v>
      </c>
      <c r="I989" s="30">
        <v>3</v>
      </c>
      <c r="J989" s="27">
        <f t="shared" si="62"/>
        <v>0</v>
      </c>
      <c r="K989" s="28">
        <f t="shared" si="63"/>
        <v>0</v>
      </c>
      <c r="L989" s="50">
        <v>0</v>
      </c>
      <c r="M989" s="1">
        <v>0</v>
      </c>
      <c r="N989" s="50">
        <v>0</v>
      </c>
      <c r="O989" s="28">
        <f t="shared" si="60"/>
        <v>0</v>
      </c>
      <c r="P989" s="43">
        <v>0</v>
      </c>
      <c r="Q989" s="1">
        <v>0</v>
      </c>
      <c r="R989" s="1">
        <v>0</v>
      </c>
      <c r="S989" s="1">
        <v>0</v>
      </c>
    </row>
    <row r="990" spans="1:19" customFormat="1" x14ac:dyDescent="0.2">
      <c r="A990" s="1">
        <v>103720</v>
      </c>
      <c r="B990" s="2"/>
      <c r="C990" s="2"/>
      <c r="D990" s="2" t="s">
        <v>38</v>
      </c>
      <c r="E990" s="2" t="s">
        <v>1941</v>
      </c>
      <c r="F990" s="15" t="s">
        <v>1942</v>
      </c>
      <c r="G990" s="45">
        <f t="shared" si="61"/>
        <v>17</v>
      </c>
      <c r="H990" s="29">
        <v>7</v>
      </c>
      <c r="I990" s="30">
        <v>1</v>
      </c>
      <c r="J990" s="27">
        <f t="shared" si="62"/>
        <v>10</v>
      </c>
      <c r="K990" s="28">
        <f t="shared" si="63"/>
        <v>5</v>
      </c>
      <c r="L990" s="50">
        <v>2</v>
      </c>
      <c r="M990" s="1">
        <v>5</v>
      </c>
      <c r="N990" s="50">
        <v>8</v>
      </c>
      <c r="O990" s="28">
        <f t="shared" si="60"/>
        <v>3</v>
      </c>
      <c r="P990" s="43">
        <v>2</v>
      </c>
      <c r="Q990" s="1">
        <v>2</v>
      </c>
      <c r="R990" s="1">
        <v>3</v>
      </c>
      <c r="S990" s="1">
        <v>0</v>
      </c>
    </row>
    <row r="991" spans="1:19" customFormat="1" x14ac:dyDescent="0.2">
      <c r="A991" s="1">
        <v>103750</v>
      </c>
      <c r="B991" s="2"/>
      <c r="C991" s="2"/>
      <c r="D991" s="2" t="s">
        <v>38</v>
      </c>
      <c r="E991" s="2" t="s">
        <v>1943</v>
      </c>
      <c r="F991" s="15" t="s">
        <v>1944</v>
      </c>
      <c r="G991" s="45">
        <f t="shared" si="61"/>
        <v>4</v>
      </c>
      <c r="H991" s="29">
        <v>3</v>
      </c>
      <c r="I991" s="30">
        <v>2</v>
      </c>
      <c r="J991" s="27">
        <f t="shared" si="62"/>
        <v>1</v>
      </c>
      <c r="K991" s="28">
        <f t="shared" si="63"/>
        <v>1</v>
      </c>
      <c r="L991" s="50">
        <v>0</v>
      </c>
      <c r="M991" s="1">
        <v>0</v>
      </c>
      <c r="N991" s="50">
        <v>1</v>
      </c>
      <c r="O991" s="28">
        <f t="shared" si="60"/>
        <v>1</v>
      </c>
      <c r="P991" s="43">
        <v>0</v>
      </c>
      <c r="Q991" s="1">
        <v>0</v>
      </c>
      <c r="R991" s="1">
        <v>1</v>
      </c>
      <c r="S991" s="1">
        <v>0</v>
      </c>
    </row>
    <row r="992" spans="1:19" customFormat="1" x14ac:dyDescent="0.2">
      <c r="A992" s="1">
        <v>103760</v>
      </c>
      <c r="B992" s="2"/>
      <c r="C992" s="2"/>
      <c r="D992" s="2" t="s">
        <v>38</v>
      </c>
      <c r="E992" s="2" t="s">
        <v>1945</v>
      </c>
      <c r="F992" s="15" t="s">
        <v>1946</v>
      </c>
      <c r="G992" s="45">
        <f t="shared" si="61"/>
        <v>14</v>
      </c>
      <c r="H992" s="29">
        <v>7</v>
      </c>
      <c r="I992" s="30">
        <v>2</v>
      </c>
      <c r="J992" s="27">
        <f t="shared" si="62"/>
        <v>7</v>
      </c>
      <c r="K992" s="28">
        <f t="shared" si="63"/>
        <v>4</v>
      </c>
      <c r="L992" s="50">
        <v>1</v>
      </c>
      <c r="M992" s="1">
        <v>1</v>
      </c>
      <c r="N992" s="50">
        <v>6</v>
      </c>
      <c r="O992" s="28">
        <f t="shared" si="60"/>
        <v>4</v>
      </c>
      <c r="P992" s="43">
        <v>2</v>
      </c>
      <c r="Q992" s="1">
        <v>3</v>
      </c>
      <c r="R992" s="1">
        <v>4</v>
      </c>
      <c r="S992" s="1">
        <v>0</v>
      </c>
    </row>
    <row r="993" spans="1:19" customFormat="1" x14ac:dyDescent="0.2">
      <c r="A993" s="1">
        <v>103870</v>
      </c>
      <c r="B993" s="2"/>
      <c r="C993" s="2"/>
      <c r="D993" s="2" t="s">
        <v>38</v>
      </c>
      <c r="E993" s="2" t="s">
        <v>1947</v>
      </c>
      <c r="F993" s="15" t="s">
        <v>1948</v>
      </c>
      <c r="G993" s="45">
        <f t="shared" si="61"/>
        <v>12</v>
      </c>
      <c r="H993" s="29">
        <v>3</v>
      </c>
      <c r="I993" s="30">
        <v>1</v>
      </c>
      <c r="J993" s="27">
        <f t="shared" si="62"/>
        <v>9</v>
      </c>
      <c r="K993" s="28">
        <f t="shared" si="63"/>
        <v>5</v>
      </c>
      <c r="L993" s="50">
        <v>4</v>
      </c>
      <c r="M993" s="1">
        <v>5</v>
      </c>
      <c r="N993" s="50">
        <v>5</v>
      </c>
      <c r="O993" s="28">
        <f t="shared" si="60"/>
        <v>5</v>
      </c>
      <c r="P993" s="43">
        <v>2</v>
      </c>
      <c r="Q993" s="1">
        <v>2</v>
      </c>
      <c r="R993" s="1">
        <v>5</v>
      </c>
      <c r="S993" s="1">
        <v>0</v>
      </c>
    </row>
    <row r="994" spans="1:19" customFormat="1" hidden="1" x14ac:dyDescent="0.2">
      <c r="A994" s="1">
        <v>103880</v>
      </c>
      <c r="B994" s="2"/>
      <c r="C994" s="2"/>
      <c r="D994" s="2" t="s">
        <v>114</v>
      </c>
      <c r="E994" s="2" t="s">
        <v>1949</v>
      </c>
      <c r="F994" s="15" t="s">
        <v>1950</v>
      </c>
      <c r="G994" s="45">
        <f t="shared" si="61"/>
        <v>0</v>
      </c>
      <c r="H994" s="29">
        <v>0</v>
      </c>
      <c r="I994" s="30">
        <v>0</v>
      </c>
      <c r="J994" s="27">
        <f t="shared" si="62"/>
        <v>0</v>
      </c>
      <c r="K994" s="28">
        <f t="shared" si="63"/>
        <v>0</v>
      </c>
      <c r="L994" s="50">
        <v>0</v>
      </c>
      <c r="M994" s="1">
        <v>0</v>
      </c>
      <c r="N994" s="50">
        <v>0</v>
      </c>
      <c r="O994" s="28">
        <f t="shared" si="60"/>
        <v>0</v>
      </c>
      <c r="P994" s="43">
        <v>0</v>
      </c>
      <c r="Q994" s="1">
        <v>0</v>
      </c>
      <c r="R994" s="1">
        <v>0</v>
      </c>
      <c r="S994" s="1">
        <v>0</v>
      </c>
    </row>
    <row r="995" spans="1:19" customFormat="1" hidden="1" x14ac:dyDescent="0.2">
      <c r="A995" s="1">
        <v>103920</v>
      </c>
      <c r="B995" s="2"/>
      <c r="C995" s="2"/>
      <c r="D995" s="93" t="s">
        <v>91</v>
      </c>
      <c r="E995" s="2" t="s">
        <v>1951</v>
      </c>
      <c r="F995" s="15" t="s">
        <v>1952</v>
      </c>
      <c r="G995" s="45">
        <f t="shared" si="61"/>
        <v>0</v>
      </c>
      <c r="H995" s="29">
        <v>0</v>
      </c>
      <c r="I995" s="30">
        <v>0</v>
      </c>
      <c r="J995" s="27">
        <f t="shared" si="62"/>
        <v>0</v>
      </c>
      <c r="K995" s="28">
        <f t="shared" si="63"/>
        <v>0</v>
      </c>
      <c r="L995" s="50">
        <v>0</v>
      </c>
      <c r="M995" s="1">
        <v>0</v>
      </c>
      <c r="N995" s="50">
        <v>0</v>
      </c>
      <c r="O995" s="28">
        <f t="shared" si="60"/>
        <v>0</v>
      </c>
      <c r="P995" s="43">
        <v>0</v>
      </c>
      <c r="Q995" s="1">
        <v>0</v>
      </c>
      <c r="R995" s="1">
        <v>0</v>
      </c>
      <c r="S995" s="1">
        <v>0</v>
      </c>
    </row>
    <row r="996" spans="1:19" customFormat="1" hidden="1" x14ac:dyDescent="0.2">
      <c r="A996" s="1">
        <v>103940</v>
      </c>
      <c r="B996" s="2"/>
      <c r="C996" s="2"/>
      <c r="D996" s="93" t="s">
        <v>91</v>
      </c>
      <c r="E996" s="2" t="s">
        <v>1953</v>
      </c>
      <c r="F996" s="15" t="s">
        <v>1954</v>
      </c>
      <c r="G996" s="45">
        <f t="shared" si="61"/>
        <v>0</v>
      </c>
      <c r="H996" s="29">
        <v>0</v>
      </c>
      <c r="I996" s="30">
        <v>0</v>
      </c>
      <c r="J996" s="27">
        <f t="shared" si="62"/>
        <v>0</v>
      </c>
      <c r="K996" s="28">
        <f t="shared" si="63"/>
        <v>0</v>
      </c>
      <c r="L996" s="50">
        <v>0</v>
      </c>
      <c r="M996" s="1">
        <v>0</v>
      </c>
      <c r="N996" s="50">
        <v>0</v>
      </c>
      <c r="O996" s="28">
        <f t="shared" ref="O996:O1059" si="64">MAX(P996:S996)</f>
        <v>0</v>
      </c>
      <c r="P996" s="43">
        <v>0</v>
      </c>
      <c r="Q996" s="1">
        <v>0</v>
      </c>
      <c r="R996" s="1">
        <v>0</v>
      </c>
      <c r="S996" s="1">
        <v>0</v>
      </c>
    </row>
    <row r="997" spans="1:19" customFormat="1" hidden="1" x14ac:dyDescent="0.2">
      <c r="A997" s="1">
        <v>103960</v>
      </c>
      <c r="B997" s="2"/>
      <c r="C997" s="2"/>
      <c r="D997" s="93" t="s">
        <v>96</v>
      </c>
      <c r="E997" s="2" t="s">
        <v>1955</v>
      </c>
      <c r="F997" s="15" t="s">
        <v>1956</v>
      </c>
      <c r="G997" s="45">
        <f t="shared" si="61"/>
        <v>0</v>
      </c>
      <c r="H997" s="29">
        <v>0</v>
      </c>
      <c r="I997" s="30">
        <v>0</v>
      </c>
      <c r="J997" s="27">
        <f t="shared" si="62"/>
        <v>0</v>
      </c>
      <c r="K997" s="28">
        <f t="shared" si="63"/>
        <v>0</v>
      </c>
      <c r="L997" s="50">
        <v>0</v>
      </c>
      <c r="M997" s="1">
        <v>0</v>
      </c>
      <c r="N997" s="50">
        <v>0</v>
      </c>
      <c r="O997" s="28">
        <f t="shared" si="64"/>
        <v>0</v>
      </c>
      <c r="P997" s="43">
        <v>0</v>
      </c>
      <c r="Q997" s="1">
        <v>0</v>
      </c>
      <c r="R997" s="1">
        <v>0</v>
      </c>
      <c r="S997" s="1">
        <v>0</v>
      </c>
    </row>
    <row r="998" spans="1:19" customFormat="1" hidden="1" x14ac:dyDescent="0.2">
      <c r="A998" s="1">
        <v>103970</v>
      </c>
      <c r="B998" s="2"/>
      <c r="C998" s="2"/>
      <c r="D998" s="2" t="s">
        <v>38</v>
      </c>
      <c r="E998" s="2" t="s">
        <v>1957</v>
      </c>
      <c r="F998" s="15" t="s">
        <v>1958</v>
      </c>
      <c r="G998" s="45">
        <f t="shared" si="61"/>
        <v>0</v>
      </c>
      <c r="H998" s="29">
        <v>0</v>
      </c>
      <c r="I998" s="30">
        <v>0</v>
      </c>
      <c r="J998" s="27">
        <f t="shared" si="62"/>
        <v>0</v>
      </c>
      <c r="K998" s="28">
        <f t="shared" si="63"/>
        <v>0</v>
      </c>
      <c r="L998" s="50">
        <v>0</v>
      </c>
      <c r="M998" s="1">
        <v>0</v>
      </c>
      <c r="N998" s="50">
        <v>0</v>
      </c>
      <c r="O998" s="28">
        <f t="shared" si="64"/>
        <v>0</v>
      </c>
      <c r="P998" s="43">
        <v>0</v>
      </c>
      <c r="Q998" s="1">
        <v>0</v>
      </c>
      <c r="R998" s="1">
        <v>0</v>
      </c>
      <c r="S998" s="1">
        <v>0</v>
      </c>
    </row>
    <row r="999" spans="1:19" customFormat="1" hidden="1" x14ac:dyDescent="0.2">
      <c r="A999" s="1">
        <v>104050</v>
      </c>
      <c r="B999" s="2"/>
      <c r="C999" s="2"/>
      <c r="D999" s="2" t="s">
        <v>38</v>
      </c>
      <c r="E999" s="2" t="s">
        <v>1959</v>
      </c>
      <c r="F999" s="15" t="s">
        <v>1960</v>
      </c>
      <c r="G999" s="45">
        <f t="shared" si="61"/>
        <v>0</v>
      </c>
      <c r="H999" s="29">
        <v>0</v>
      </c>
      <c r="I999" s="30">
        <v>0</v>
      </c>
      <c r="J999" s="27">
        <f t="shared" si="62"/>
        <v>0</v>
      </c>
      <c r="K999" s="28">
        <f t="shared" si="63"/>
        <v>0</v>
      </c>
      <c r="L999" s="50">
        <v>0</v>
      </c>
      <c r="M999" s="1">
        <v>0</v>
      </c>
      <c r="N999" s="50">
        <v>0</v>
      </c>
      <c r="O999" s="28">
        <f t="shared" si="64"/>
        <v>0</v>
      </c>
      <c r="P999" s="43">
        <v>0</v>
      </c>
      <c r="Q999" s="1">
        <v>0</v>
      </c>
      <c r="R999" s="1">
        <v>0</v>
      </c>
      <c r="S999" s="1">
        <v>0</v>
      </c>
    </row>
    <row r="1000" spans="1:19" customFormat="1" hidden="1" x14ac:dyDescent="0.2">
      <c r="A1000" s="1">
        <v>104060</v>
      </c>
      <c r="B1000" s="2"/>
      <c r="C1000" s="2"/>
      <c r="D1000" s="2" t="s">
        <v>38</v>
      </c>
      <c r="E1000" s="2" t="s">
        <v>1961</v>
      </c>
      <c r="F1000" s="15" t="s">
        <v>1962</v>
      </c>
      <c r="G1000" s="45">
        <f t="shared" si="61"/>
        <v>0</v>
      </c>
      <c r="H1000" s="29">
        <v>0</v>
      </c>
      <c r="I1000" s="30">
        <v>0</v>
      </c>
      <c r="J1000" s="27">
        <f t="shared" si="62"/>
        <v>0</v>
      </c>
      <c r="K1000" s="28">
        <f t="shared" si="63"/>
        <v>0</v>
      </c>
      <c r="L1000" s="50">
        <v>0</v>
      </c>
      <c r="M1000" s="1">
        <v>0</v>
      </c>
      <c r="N1000" s="50">
        <v>0</v>
      </c>
      <c r="O1000" s="28">
        <f t="shared" si="64"/>
        <v>0</v>
      </c>
      <c r="P1000" s="43">
        <v>0</v>
      </c>
      <c r="Q1000" s="1">
        <v>0</v>
      </c>
      <c r="R1000" s="1">
        <v>0</v>
      </c>
      <c r="S1000" s="1">
        <v>0</v>
      </c>
    </row>
    <row r="1001" spans="1:19" customFormat="1" hidden="1" x14ac:dyDescent="0.2">
      <c r="A1001" s="1">
        <v>104140</v>
      </c>
      <c r="B1001" s="2"/>
      <c r="C1001" s="2"/>
      <c r="D1001" s="2" t="s">
        <v>38</v>
      </c>
      <c r="E1001" s="2" t="s">
        <v>1963</v>
      </c>
      <c r="F1001" s="15" t="s">
        <v>1964</v>
      </c>
      <c r="G1001" s="45">
        <f t="shared" si="61"/>
        <v>0</v>
      </c>
      <c r="H1001" s="29">
        <v>0</v>
      </c>
      <c r="I1001" s="30">
        <v>0</v>
      </c>
      <c r="J1001" s="27">
        <f t="shared" si="62"/>
        <v>0</v>
      </c>
      <c r="K1001" s="28">
        <f t="shared" si="63"/>
        <v>0</v>
      </c>
      <c r="L1001" s="50">
        <v>0</v>
      </c>
      <c r="M1001" s="1">
        <v>0</v>
      </c>
      <c r="N1001" s="50">
        <v>0</v>
      </c>
      <c r="O1001" s="28">
        <f t="shared" si="64"/>
        <v>0</v>
      </c>
      <c r="P1001" s="43">
        <v>0</v>
      </c>
      <c r="Q1001" s="1">
        <v>0</v>
      </c>
      <c r="R1001" s="1">
        <v>0</v>
      </c>
      <c r="S1001" s="1">
        <v>0</v>
      </c>
    </row>
    <row r="1002" spans="1:19" customFormat="1" x14ac:dyDescent="0.2">
      <c r="A1002" s="1">
        <v>104160</v>
      </c>
      <c r="B1002" s="2"/>
      <c r="C1002" s="2"/>
      <c r="D1002" s="2" t="s">
        <v>38</v>
      </c>
      <c r="E1002" s="2" t="s">
        <v>1965</v>
      </c>
      <c r="F1002" s="15" t="s">
        <v>1966</v>
      </c>
      <c r="G1002" s="45">
        <f t="shared" si="61"/>
        <v>12</v>
      </c>
      <c r="H1002" s="29">
        <v>9</v>
      </c>
      <c r="I1002" s="30">
        <v>1</v>
      </c>
      <c r="J1002" s="27">
        <f t="shared" si="62"/>
        <v>3</v>
      </c>
      <c r="K1002" s="28">
        <f t="shared" si="63"/>
        <v>1</v>
      </c>
      <c r="L1002" s="50">
        <v>0</v>
      </c>
      <c r="M1002" s="1">
        <v>0</v>
      </c>
      <c r="N1002" s="50">
        <v>3</v>
      </c>
      <c r="O1002" s="28">
        <f t="shared" si="64"/>
        <v>1</v>
      </c>
      <c r="P1002" s="43">
        <v>1</v>
      </c>
      <c r="Q1002" s="1">
        <v>1</v>
      </c>
      <c r="R1002" s="1">
        <v>0</v>
      </c>
      <c r="S1002" s="1">
        <v>0</v>
      </c>
    </row>
    <row r="1003" spans="1:19" customFormat="1" hidden="1" x14ac:dyDescent="0.2">
      <c r="A1003" s="1">
        <v>104200</v>
      </c>
      <c r="B1003" s="2" t="s">
        <v>45</v>
      </c>
      <c r="C1003" s="2" t="s">
        <v>45</v>
      </c>
      <c r="D1003" s="2"/>
      <c r="E1003" s="2" t="s">
        <v>1967</v>
      </c>
      <c r="F1003" s="15"/>
      <c r="G1003" s="45">
        <f t="shared" si="61"/>
        <v>0</v>
      </c>
      <c r="H1003" s="29">
        <v>0</v>
      </c>
      <c r="I1003" s="30">
        <v>0</v>
      </c>
      <c r="J1003" s="27">
        <f t="shared" si="62"/>
        <v>0</v>
      </c>
      <c r="K1003" s="28">
        <f t="shared" si="63"/>
        <v>0</v>
      </c>
      <c r="L1003" s="50">
        <v>0</v>
      </c>
      <c r="M1003" s="1">
        <v>0</v>
      </c>
      <c r="N1003" s="50">
        <v>0</v>
      </c>
      <c r="O1003" s="28">
        <f t="shared" si="64"/>
        <v>0</v>
      </c>
      <c r="P1003" s="43">
        <v>0</v>
      </c>
      <c r="Q1003" s="1">
        <v>0</v>
      </c>
      <c r="R1003" s="1">
        <v>0</v>
      </c>
      <c r="S1003" s="1">
        <v>0</v>
      </c>
    </row>
    <row r="1004" spans="1:19" customFormat="1" hidden="1" x14ac:dyDescent="0.2">
      <c r="A1004" s="1">
        <v>104220</v>
      </c>
      <c r="B1004" s="2"/>
      <c r="C1004" s="2"/>
      <c r="D1004" s="93" t="s">
        <v>96</v>
      </c>
      <c r="E1004" s="2" t="s">
        <v>1968</v>
      </c>
      <c r="F1004" s="15" t="s">
        <v>1969</v>
      </c>
      <c r="G1004" s="45">
        <f t="shared" si="61"/>
        <v>0</v>
      </c>
      <c r="H1004" s="29">
        <v>0</v>
      </c>
      <c r="I1004" s="30">
        <v>0</v>
      </c>
      <c r="J1004" s="27">
        <f t="shared" si="62"/>
        <v>0</v>
      </c>
      <c r="K1004" s="28">
        <f t="shared" si="63"/>
        <v>0</v>
      </c>
      <c r="L1004" s="50">
        <v>0</v>
      </c>
      <c r="M1004" s="1">
        <v>0</v>
      </c>
      <c r="N1004" s="50">
        <v>0</v>
      </c>
      <c r="O1004" s="28">
        <f t="shared" si="64"/>
        <v>0</v>
      </c>
      <c r="P1004" s="43">
        <v>0</v>
      </c>
      <c r="Q1004" s="1">
        <v>0</v>
      </c>
      <c r="R1004" s="1">
        <v>0</v>
      </c>
      <c r="S1004" s="1">
        <v>0</v>
      </c>
    </row>
    <row r="1005" spans="1:19" customFormat="1" hidden="1" x14ac:dyDescent="0.2">
      <c r="A1005" s="1">
        <v>104230</v>
      </c>
      <c r="B1005" s="2"/>
      <c r="C1005" s="2"/>
      <c r="D1005" s="2" t="s">
        <v>0</v>
      </c>
      <c r="E1005" s="2" t="s">
        <v>1970</v>
      </c>
      <c r="F1005" s="15" t="s">
        <v>1971</v>
      </c>
      <c r="G1005" s="45">
        <f t="shared" si="61"/>
        <v>0</v>
      </c>
      <c r="H1005" s="29">
        <v>0</v>
      </c>
      <c r="I1005" s="30">
        <v>0</v>
      </c>
      <c r="J1005" s="27">
        <f t="shared" si="62"/>
        <v>0</v>
      </c>
      <c r="K1005" s="28">
        <f t="shared" si="63"/>
        <v>0</v>
      </c>
      <c r="L1005" s="50">
        <v>0</v>
      </c>
      <c r="M1005" s="1">
        <v>0</v>
      </c>
      <c r="N1005" s="50">
        <v>0</v>
      </c>
      <c r="O1005" s="28">
        <f t="shared" si="64"/>
        <v>0</v>
      </c>
      <c r="P1005" s="43">
        <v>0</v>
      </c>
      <c r="Q1005" s="1">
        <v>0</v>
      </c>
      <c r="R1005" s="1">
        <v>0</v>
      </c>
      <c r="S1005" s="1">
        <v>0</v>
      </c>
    </row>
    <row r="1006" spans="1:19" customFormat="1" hidden="1" x14ac:dyDescent="0.2">
      <c r="A1006" s="1">
        <v>104250</v>
      </c>
      <c r="B1006" s="2"/>
      <c r="C1006" s="2"/>
      <c r="D1006" s="2" t="s">
        <v>38</v>
      </c>
      <c r="E1006" s="2" t="s">
        <v>1972</v>
      </c>
      <c r="F1006" s="15" t="s">
        <v>1973</v>
      </c>
      <c r="G1006" s="45">
        <f t="shared" si="61"/>
        <v>0</v>
      </c>
      <c r="H1006" s="29">
        <v>0</v>
      </c>
      <c r="I1006" s="30">
        <v>0</v>
      </c>
      <c r="J1006" s="27">
        <f t="shared" si="62"/>
        <v>0</v>
      </c>
      <c r="K1006" s="28">
        <f t="shared" si="63"/>
        <v>0</v>
      </c>
      <c r="L1006" s="50">
        <v>0</v>
      </c>
      <c r="M1006" s="1">
        <v>0</v>
      </c>
      <c r="N1006" s="50">
        <v>0</v>
      </c>
      <c r="O1006" s="28">
        <f t="shared" si="64"/>
        <v>0</v>
      </c>
      <c r="P1006" s="43">
        <v>0</v>
      </c>
      <c r="Q1006" s="1">
        <v>0</v>
      </c>
      <c r="R1006" s="1">
        <v>0</v>
      </c>
      <c r="S1006" s="1">
        <v>0</v>
      </c>
    </row>
    <row r="1007" spans="1:19" customFormat="1" x14ac:dyDescent="0.2">
      <c r="A1007" s="1">
        <v>104270</v>
      </c>
      <c r="B1007" s="2"/>
      <c r="C1007" s="2"/>
      <c r="D1007" s="2" t="s">
        <v>38</v>
      </c>
      <c r="E1007" s="2" t="s">
        <v>1974</v>
      </c>
      <c r="F1007" s="15" t="s">
        <v>1975</v>
      </c>
      <c r="G1007" s="45">
        <f t="shared" si="61"/>
        <v>1</v>
      </c>
      <c r="H1007" s="29">
        <v>1</v>
      </c>
      <c r="I1007" s="30">
        <v>1</v>
      </c>
      <c r="J1007" s="27">
        <f t="shared" si="62"/>
        <v>0</v>
      </c>
      <c r="K1007" s="28">
        <f t="shared" si="63"/>
        <v>0</v>
      </c>
      <c r="L1007" s="50">
        <v>0</v>
      </c>
      <c r="M1007" s="1">
        <v>0</v>
      </c>
      <c r="N1007" s="50">
        <v>0</v>
      </c>
      <c r="O1007" s="28">
        <f t="shared" si="64"/>
        <v>0</v>
      </c>
      <c r="P1007" s="43">
        <v>0</v>
      </c>
      <c r="Q1007" s="1">
        <v>0</v>
      </c>
      <c r="R1007" s="1">
        <v>0</v>
      </c>
      <c r="S1007" s="1">
        <v>0</v>
      </c>
    </row>
    <row r="1008" spans="1:19" customFormat="1" x14ac:dyDescent="0.2">
      <c r="A1008" s="1">
        <v>104290</v>
      </c>
      <c r="B1008" s="2"/>
      <c r="C1008" s="2"/>
      <c r="D1008" s="2" t="s">
        <v>38</v>
      </c>
      <c r="E1008" s="2" t="s">
        <v>1976</v>
      </c>
      <c r="F1008" s="15" t="s">
        <v>1977</v>
      </c>
      <c r="G1008" s="45">
        <f t="shared" si="61"/>
        <v>1</v>
      </c>
      <c r="H1008" s="29">
        <v>0</v>
      </c>
      <c r="I1008" s="30">
        <v>0</v>
      </c>
      <c r="J1008" s="27">
        <f t="shared" si="62"/>
        <v>1</v>
      </c>
      <c r="K1008" s="28">
        <f t="shared" si="63"/>
        <v>2</v>
      </c>
      <c r="L1008" s="50">
        <v>0</v>
      </c>
      <c r="M1008" s="1">
        <v>0</v>
      </c>
      <c r="N1008" s="50">
        <v>1</v>
      </c>
      <c r="O1008" s="28">
        <f t="shared" si="64"/>
        <v>2</v>
      </c>
      <c r="P1008" s="43">
        <v>0</v>
      </c>
      <c r="Q1008" s="1">
        <v>0</v>
      </c>
      <c r="R1008" s="1">
        <v>2</v>
      </c>
      <c r="S1008" s="1">
        <v>0</v>
      </c>
    </row>
    <row r="1009" spans="1:19" hidden="1" x14ac:dyDescent="0.2">
      <c r="A1009" s="1">
        <v>104300</v>
      </c>
      <c r="B1009" s="2"/>
      <c r="C1009" s="2"/>
      <c r="D1009" s="93" t="s">
        <v>96</v>
      </c>
      <c r="E1009" s="2" t="s">
        <v>1978</v>
      </c>
      <c r="F1009" s="15" t="s">
        <v>1979</v>
      </c>
      <c r="G1009" s="45">
        <f t="shared" si="61"/>
        <v>0</v>
      </c>
      <c r="H1009" s="29">
        <v>0</v>
      </c>
      <c r="I1009" s="30">
        <v>0</v>
      </c>
      <c r="J1009" s="27">
        <f t="shared" si="62"/>
        <v>0</v>
      </c>
      <c r="K1009" s="28">
        <f t="shared" si="63"/>
        <v>0</v>
      </c>
      <c r="L1009" s="50">
        <v>0</v>
      </c>
      <c r="M1009" s="1">
        <v>0</v>
      </c>
      <c r="N1009" s="50">
        <v>0</v>
      </c>
      <c r="O1009" s="28">
        <f t="shared" si="64"/>
        <v>0</v>
      </c>
      <c r="P1009" s="43">
        <v>0</v>
      </c>
      <c r="Q1009" s="1">
        <v>0</v>
      </c>
      <c r="R1009" s="1">
        <v>0</v>
      </c>
      <c r="S1009" s="1">
        <v>0</v>
      </c>
    </row>
    <row r="1010" spans="1:19" customFormat="1" hidden="1" x14ac:dyDescent="0.2">
      <c r="A1010" s="1">
        <v>104310</v>
      </c>
      <c r="B1010" s="2"/>
      <c r="C1010" s="2"/>
      <c r="D1010" s="2" t="s">
        <v>38</v>
      </c>
      <c r="E1010" s="2" t="s">
        <v>1980</v>
      </c>
      <c r="F1010" s="15" t="s">
        <v>1981</v>
      </c>
      <c r="G1010" s="45">
        <f t="shared" si="61"/>
        <v>0</v>
      </c>
      <c r="H1010" s="29">
        <v>0</v>
      </c>
      <c r="I1010" s="30">
        <v>0</v>
      </c>
      <c r="J1010" s="27">
        <f t="shared" si="62"/>
        <v>0</v>
      </c>
      <c r="K1010" s="28">
        <f t="shared" si="63"/>
        <v>0</v>
      </c>
      <c r="L1010" s="50">
        <v>0</v>
      </c>
      <c r="M1010" s="1">
        <v>0</v>
      </c>
      <c r="N1010" s="50">
        <v>0</v>
      </c>
      <c r="O1010" s="28">
        <f t="shared" si="64"/>
        <v>0</v>
      </c>
      <c r="P1010" s="43">
        <v>0</v>
      </c>
      <c r="Q1010" s="1">
        <v>0</v>
      </c>
      <c r="R1010" s="1">
        <v>0</v>
      </c>
      <c r="S1010" s="1">
        <v>0</v>
      </c>
    </row>
    <row r="1011" spans="1:19" customFormat="1" hidden="1" x14ac:dyDescent="0.2">
      <c r="A1011" s="1">
        <v>104350</v>
      </c>
      <c r="B1011" s="2"/>
      <c r="C1011" s="2"/>
      <c r="D1011" s="93" t="s">
        <v>96</v>
      </c>
      <c r="E1011" s="2" t="s">
        <v>1982</v>
      </c>
      <c r="F1011" s="15" t="s">
        <v>1983</v>
      </c>
      <c r="G1011" s="45">
        <f t="shared" si="61"/>
        <v>0</v>
      </c>
      <c r="H1011" s="29">
        <v>0</v>
      </c>
      <c r="I1011" s="30">
        <v>0</v>
      </c>
      <c r="J1011" s="27">
        <f t="shared" si="62"/>
        <v>0</v>
      </c>
      <c r="K1011" s="28">
        <f t="shared" si="63"/>
        <v>0</v>
      </c>
      <c r="L1011" s="50">
        <v>0</v>
      </c>
      <c r="M1011" s="1">
        <v>0</v>
      </c>
      <c r="N1011" s="50">
        <v>0</v>
      </c>
      <c r="O1011" s="28">
        <f t="shared" si="64"/>
        <v>0</v>
      </c>
      <c r="P1011" s="43">
        <v>0</v>
      </c>
      <c r="Q1011" s="1">
        <v>0</v>
      </c>
      <c r="R1011" s="1">
        <v>0</v>
      </c>
      <c r="S1011" s="1">
        <v>0</v>
      </c>
    </row>
    <row r="1012" spans="1:19" customFormat="1" hidden="1" x14ac:dyDescent="0.2">
      <c r="A1012" s="1">
        <v>104360</v>
      </c>
      <c r="B1012" s="2"/>
      <c r="C1012" s="2"/>
      <c r="D1012" s="2" t="s">
        <v>145</v>
      </c>
      <c r="E1012" s="2" t="s">
        <v>1984</v>
      </c>
      <c r="F1012" s="15" t="s">
        <v>1985</v>
      </c>
      <c r="G1012" s="45">
        <f t="shared" si="61"/>
        <v>0</v>
      </c>
      <c r="H1012" s="29">
        <v>0</v>
      </c>
      <c r="I1012" s="30">
        <v>0</v>
      </c>
      <c r="J1012" s="27">
        <f t="shared" si="62"/>
        <v>0</v>
      </c>
      <c r="K1012" s="28">
        <f t="shared" si="63"/>
        <v>0</v>
      </c>
      <c r="L1012" s="50">
        <v>0</v>
      </c>
      <c r="M1012" s="1">
        <v>0</v>
      </c>
      <c r="N1012" s="50">
        <v>0</v>
      </c>
      <c r="O1012" s="28">
        <f t="shared" si="64"/>
        <v>0</v>
      </c>
      <c r="P1012" s="43">
        <v>0</v>
      </c>
      <c r="Q1012" s="1">
        <v>0</v>
      </c>
      <c r="R1012" s="1">
        <v>0</v>
      </c>
      <c r="S1012" s="1">
        <v>0</v>
      </c>
    </row>
    <row r="1013" spans="1:19" customFormat="1" x14ac:dyDescent="0.2">
      <c r="A1013" s="1">
        <v>104410</v>
      </c>
      <c r="B1013" s="2"/>
      <c r="C1013" s="2"/>
      <c r="D1013" s="2" t="s">
        <v>38</v>
      </c>
      <c r="E1013" s="2" t="s">
        <v>1986</v>
      </c>
      <c r="F1013" s="15" t="s">
        <v>1987</v>
      </c>
      <c r="G1013" s="45">
        <f t="shared" si="61"/>
        <v>5</v>
      </c>
      <c r="H1013" s="29">
        <v>2</v>
      </c>
      <c r="I1013" s="30">
        <v>1</v>
      </c>
      <c r="J1013" s="27">
        <f t="shared" si="62"/>
        <v>3</v>
      </c>
      <c r="K1013" s="28">
        <f t="shared" si="63"/>
        <v>2</v>
      </c>
      <c r="L1013" s="50">
        <v>0</v>
      </c>
      <c r="M1013" s="1">
        <v>0</v>
      </c>
      <c r="N1013" s="50">
        <v>3</v>
      </c>
      <c r="O1013" s="28">
        <f t="shared" si="64"/>
        <v>2</v>
      </c>
      <c r="P1013" s="43">
        <v>1</v>
      </c>
      <c r="Q1013" s="1">
        <v>1</v>
      </c>
      <c r="R1013" s="1">
        <v>2</v>
      </c>
      <c r="S1013" s="1">
        <v>0</v>
      </c>
    </row>
    <row r="1014" spans="1:19" customFormat="1" hidden="1" x14ac:dyDescent="0.2">
      <c r="A1014" s="1">
        <v>104430</v>
      </c>
      <c r="B1014" s="2"/>
      <c r="C1014" s="2"/>
      <c r="D1014" s="93" t="s">
        <v>91</v>
      </c>
      <c r="E1014" s="2" t="s">
        <v>1988</v>
      </c>
      <c r="F1014" s="15" t="s">
        <v>1989</v>
      </c>
      <c r="G1014" s="45">
        <f t="shared" si="61"/>
        <v>0</v>
      </c>
      <c r="H1014" s="29">
        <v>0</v>
      </c>
      <c r="I1014" s="30">
        <v>0</v>
      </c>
      <c r="J1014" s="27">
        <f t="shared" si="62"/>
        <v>0</v>
      </c>
      <c r="K1014" s="28">
        <f t="shared" si="63"/>
        <v>0</v>
      </c>
      <c r="L1014" s="50">
        <v>0</v>
      </c>
      <c r="M1014" s="1">
        <v>0</v>
      </c>
      <c r="N1014" s="50">
        <v>0</v>
      </c>
      <c r="O1014" s="28">
        <f t="shared" si="64"/>
        <v>0</v>
      </c>
      <c r="P1014" s="43">
        <v>0</v>
      </c>
      <c r="Q1014" s="1">
        <v>0</v>
      </c>
      <c r="R1014" s="1">
        <v>0</v>
      </c>
      <c r="S1014" s="1">
        <v>0</v>
      </c>
    </row>
    <row r="1015" spans="1:19" customFormat="1" hidden="1" x14ac:dyDescent="0.2">
      <c r="A1015" s="1">
        <v>104440</v>
      </c>
      <c r="B1015" s="2"/>
      <c r="C1015" s="2"/>
      <c r="D1015" s="2" t="s">
        <v>1</v>
      </c>
      <c r="E1015" s="2" t="s">
        <v>1990</v>
      </c>
      <c r="F1015" s="15" t="s">
        <v>1991</v>
      </c>
      <c r="G1015" s="45">
        <f t="shared" si="61"/>
        <v>0</v>
      </c>
      <c r="H1015" s="29">
        <v>0</v>
      </c>
      <c r="I1015" s="30">
        <v>0</v>
      </c>
      <c r="J1015" s="27">
        <f t="shared" si="62"/>
        <v>0</v>
      </c>
      <c r="K1015" s="28">
        <f t="shared" si="63"/>
        <v>0</v>
      </c>
      <c r="L1015" s="50">
        <v>0</v>
      </c>
      <c r="M1015" s="1">
        <v>0</v>
      </c>
      <c r="N1015" s="50">
        <v>0</v>
      </c>
      <c r="O1015" s="28">
        <f t="shared" si="64"/>
        <v>0</v>
      </c>
      <c r="P1015" s="43">
        <v>0</v>
      </c>
      <c r="Q1015" s="1">
        <v>0</v>
      </c>
      <c r="R1015" s="1">
        <v>0</v>
      </c>
      <c r="S1015" s="1">
        <v>0</v>
      </c>
    </row>
    <row r="1016" spans="1:19" customFormat="1" x14ac:dyDescent="0.2">
      <c r="A1016" s="1">
        <v>104490</v>
      </c>
      <c r="B1016" s="2"/>
      <c r="C1016" s="2"/>
      <c r="D1016" s="2" t="s">
        <v>38</v>
      </c>
      <c r="E1016" s="2" t="s">
        <v>1992</v>
      </c>
      <c r="F1016" s="15" t="s">
        <v>1993</v>
      </c>
      <c r="G1016" s="45">
        <f t="shared" si="61"/>
        <v>7</v>
      </c>
      <c r="H1016" s="29">
        <v>7</v>
      </c>
      <c r="I1016" s="30">
        <v>2</v>
      </c>
      <c r="J1016" s="27">
        <f t="shared" si="62"/>
        <v>0</v>
      </c>
      <c r="K1016" s="28">
        <f t="shared" si="63"/>
        <v>0</v>
      </c>
      <c r="L1016" s="50">
        <v>0</v>
      </c>
      <c r="M1016" s="1">
        <v>0</v>
      </c>
      <c r="N1016" s="50">
        <v>0</v>
      </c>
      <c r="O1016" s="28">
        <f t="shared" si="64"/>
        <v>0</v>
      </c>
      <c r="P1016" s="43">
        <v>0</v>
      </c>
      <c r="Q1016" s="1">
        <v>0</v>
      </c>
      <c r="R1016" s="1">
        <v>0</v>
      </c>
      <c r="S1016" s="1">
        <v>0</v>
      </c>
    </row>
    <row r="1017" spans="1:19" customFormat="1" x14ac:dyDescent="0.2">
      <c r="A1017" s="1">
        <v>104510</v>
      </c>
      <c r="B1017" s="2"/>
      <c r="C1017" s="2"/>
      <c r="D1017" s="2" t="s">
        <v>38</v>
      </c>
      <c r="E1017" s="2" t="s">
        <v>1994</v>
      </c>
      <c r="F1017" s="15" t="s">
        <v>1995</v>
      </c>
      <c r="G1017" s="45">
        <f t="shared" si="61"/>
        <v>13</v>
      </c>
      <c r="H1017" s="29">
        <v>5</v>
      </c>
      <c r="I1017" s="30">
        <v>1</v>
      </c>
      <c r="J1017" s="27">
        <f t="shared" si="62"/>
        <v>8</v>
      </c>
      <c r="K1017" s="28">
        <f t="shared" si="63"/>
        <v>3</v>
      </c>
      <c r="L1017" s="50">
        <v>1</v>
      </c>
      <c r="M1017" s="1">
        <v>1</v>
      </c>
      <c r="N1017" s="50">
        <v>7</v>
      </c>
      <c r="O1017" s="28">
        <f t="shared" si="64"/>
        <v>3</v>
      </c>
      <c r="P1017" s="43">
        <v>2</v>
      </c>
      <c r="Q1017" s="1">
        <v>1</v>
      </c>
      <c r="R1017" s="1">
        <v>3</v>
      </c>
      <c r="S1017" s="1">
        <v>2</v>
      </c>
    </row>
    <row r="1018" spans="1:19" customFormat="1" hidden="1" x14ac:dyDescent="0.2">
      <c r="A1018" s="1">
        <v>104560</v>
      </c>
      <c r="B1018" s="2"/>
      <c r="C1018" s="2"/>
      <c r="D1018" s="2" t="s">
        <v>38</v>
      </c>
      <c r="E1018" s="2" t="s">
        <v>1996</v>
      </c>
      <c r="F1018" s="15" t="s">
        <v>1997</v>
      </c>
      <c r="G1018" s="45">
        <f t="shared" si="61"/>
        <v>0</v>
      </c>
      <c r="H1018" s="29">
        <v>0</v>
      </c>
      <c r="I1018" s="30">
        <v>0</v>
      </c>
      <c r="J1018" s="27">
        <f t="shared" si="62"/>
        <v>0</v>
      </c>
      <c r="K1018" s="28">
        <f t="shared" si="63"/>
        <v>0</v>
      </c>
      <c r="L1018" s="50">
        <v>0</v>
      </c>
      <c r="M1018" s="1">
        <v>0</v>
      </c>
      <c r="N1018" s="50">
        <v>0</v>
      </c>
      <c r="O1018" s="28">
        <f t="shared" si="64"/>
        <v>0</v>
      </c>
      <c r="P1018" s="43">
        <v>0</v>
      </c>
      <c r="Q1018" s="1">
        <v>0</v>
      </c>
      <c r="R1018" s="1">
        <v>0</v>
      </c>
      <c r="S1018" s="1">
        <v>0</v>
      </c>
    </row>
    <row r="1019" spans="1:19" customFormat="1" hidden="1" x14ac:dyDescent="0.2">
      <c r="A1019" s="1">
        <v>104590</v>
      </c>
      <c r="B1019" s="2"/>
      <c r="C1019" s="2"/>
      <c r="D1019" s="93" t="s">
        <v>76</v>
      </c>
      <c r="E1019" s="2" t="s">
        <v>1998</v>
      </c>
      <c r="F1019" s="15" t="s">
        <v>1999</v>
      </c>
      <c r="G1019" s="45">
        <f t="shared" si="61"/>
        <v>0</v>
      </c>
      <c r="H1019" s="29">
        <v>0</v>
      </c>
      <c r="I1019" s="30">
        <v>0</v>
      </c>
      <c r="J1019" s="27">
        <f t="shared" si="62"/>
        <v>0</v>
      </c>
      <c r="K1019" s="28">
        <f t="shared" si="63"/>
        <v>0</v>
      </c>
      <c r="L1019" s="50">
        <v>0</v>
      </c>
      <c r="M1019" s="1">
        <v>0</v>
      </c>
      <c r="N1019" s="50">
        <v>0</v>
      </c>
      <c r="O1019" s="28">
        <f t="shared" si="64"/>
        <v>0</v>
      </c>
      <c r="P1019" s="43">
        <v>0</v>
      </c>
      <c r="Q1019" s="1">
        <v>0</v>
      </c>
      <c r="R1019" s="1">
        <v>0</v>
      </c>
      <c r="S1019" s="1">
        <v>0</v>
      </c>
    </row>
    <row r="1020" spans="1:19" customFormat="1" x14ac:dyDescent="0.2">
      <c r="A1020" s="1">
        <v>104640</v>
      </c>
      <c r="B1020" s="2"/>
      <c r="C1020" s="2"/>
      <c r="D1020" s="2" t="s">
        <v>0</v>
      </c>
      <c r="E1020" s="2" t="s">
        <v>2000</v>
      </c>
      <c r="F1020" s="15" t="s">
        <v>2001</v>
      </c>
      <c r="G1020" s="45">
        <f t="shared" si="61"/>
        <v>1</v>
      </c>
      <c r="H1020" s="29">
        <v>1</v>
      </c>
      <c r="I1020" s="30">
        <v>1</v>
      </c>
      <c r="J1020" s="27">
        <f t="shared" si="62"/>
        <v>0</v>
      </c>
      <c r="K1020" s="28">
        <f t="shared" si="63"/>
        <v>0</v>
      </c>
      <c r="L1020" s="50">
        <v>0</v>
      </c>
      <c r="M1020" s="1">
        <v>0</v>
      </c>
      <c r="N1020" s="50">
        <v>0</v>
      </c>
      <c r="O1020" s="28">
        <f t="shared" si="64"/>
        <v>0</v>
      </c>
      <c r="P1020" s="43">
        <v>0</v>
      </c>
      <c r="Q1020" s="1">
        <v>0</v>
      </c>
      <c r="R1020" s="1">
        <v>0</v>
      </c>
      <c r="S1020" s="1">
        <v>0</v>
      </c>
    </row>
    <row r="1021" spans="1:19" customFormat="1" hidden="1" x14ac:dyDescent="0.2">
      <c r="A1021" s="1">
        <v>104660</v>
      </c>
      <c r="B1021" s="2"/>
      <c r="C1021" s="2"/>
      <c r="D1021" s="2" t="s">
        <v>0</v>
      </c>
      <c r="E1021" s="2" t="s">
        <v>2002</v>
      </c>
      <c r="F1021" s="15" t="s">
        <v>2003</v>
      </c>
      <c r="G1021" s="45">
        <f t="shared" si="61"/>
        <v>0</v>
      </c>
      <c r="H1021" s="29">
        <v>0</v>
      </c>
      <c r="I1021" s="30">
        <v>0</v>
      </c>
      <c r="J1021" s="27">
        <f t="shared" si="62"/>
        <v>0</v>
      </c>
      <c r="K1021" s="28">
        <f t="shared" si="63"/>
        <v>0</v>
      </c>
      <c r="L1021" s="50">
        <v>0</v>
      </c>
      <c r="M1021" s="1">
        <v>0</v>
      </c>
      <c r="N1021" s="50">
        <v>0</v>
      </c>
      <c r="O1021" s="28">
        <f t="shared" si="64"/>
        <v>0</v>
      </c>
      <c r="P1021" s="43">
        <v>0</v>
      </c>
      <c r="Q1021" s="1">
        <v>0</v>
      </c>
      <c r="R1021" s="1">
        <v>0</v>
      </c>
      <c r="S1021" s="1">
        <v>0</v>
      </c>
    </row>
    <row r="1022" spans="1:19" hidden="1" x14ac:dyDescent="0.2">
      <c r="A1022" s="1">
        <v>104680</v>
      </c>
      <c r="B1022" s="2" t="s">
        <v>45</v>
      </c>
      <c r="C1022" s="2" t="s">
        <v>45</v>
      </c>
      <c r="D1022" s="2" t="s">
        <v>1</v>
      </c>
      <c r="E1022" s="2" t="s">
        <v>2004</v>
      </c>
      <c r="F1022" s="15" t="s">
        <v>2005</v>
      </c>
      <c r="G1022" s="45">
        <f t="shared" si="61"/>
        <v>0</v>
      </c>
      <c r="H1022" s="29">
        <v>0</v>
      </c>
      <c r="I1022" s="30">
        <v>0</v>
      </c>
      <c r="J1022" s="27">
        <f t="shared" si="62"/>
        <v>0</v>
      </c>
      <c r="K1022" s="28">
        <f t="shared" si="63"/>
        <v>0</v>
      </c>
      <c r="L1022" s="50">
        <v>0</v>
      </c>
      <c r="M1022" s="1">
        <v>0</v>
      </c>
      <c r="N1022" s="50">
        <v>0</v>
      </c>
      <c r="O1022" s="28">
        <f t="shared" si="64"/>
        <v>0</v>
      </c>
      <c r="P1022" s="43">
        <v>0</v>
      </c>
      <c r="Q1022" s="1">
        <v>0</v>
      </c>
      <c r="R1022" s="1">
        <v>0</v>
      </c>
      <c r="S1022" s="1">
        <v>0</v>
      </c>
    </row>
    <row r="1023" spans="1:19" customFormat="1" x14ac:dyDescent="0.2">
      <c r="A1023" s="1">
        <v>104750</v>
      </c>
      <c r="B1023" s="2"/>
      <c r="C1023" s="2"/>
      <c r="D1023" s="2" t="s">
        <v>38</v>
      </c>
      <c r="E1023" s="2" t="s">
        <v>2006</v>
      </c>
      <c r="F1023" s="15" t="s">
        <v>2007</v>
      </c>
      <c r="G1023" s="45">
        <f t="shared" si="61"/>
        <v>4</v>
      </c>
      <c r="H1023" s="29">
        <v>0</v>
      </c>
      <c r="I1023" s="30">
        <v>0</v>
      </c>
      <c r="J1023" s="27">
        <f t="shared" si="62"/>
        <v>4</v>
      </c>
      <c r="K1023" s="28">
        <f t="shared" si="63"/>
        <v>4</v>
      </c>
      <c r="L1023" s="50">
        <v>0</v>
      </c>
      <c r="M1023" s="1">
        <v>0</v>
      </c>
      <c r="N1023" s="50">
        <v>4</v>
      </c>
      <c r="O1023" s="28">
        <f t="shared" si="64"/>
        <v>4</v>
      </c>
      <c r="P1023" s="43">
        <v>4</v>
      </c>
      <c r="Q1023" s="1">
        <v>1</v>
      </c>
      <c r="R1023" s="1">
        <v>2</v>
      </c>
      <c r="S1023" s="1">
        <v>0</v>
      </c>
    </row>
    <row r="1024" spans="1:19" customFormat="1" x14ac:dyDescent="0.2">
      <c r="A1024" s="1">
        <v>104770</v>
      </c>
      <c r="B1024" s="2"/>
      <c r="C1024" s="2"/>
      <c r="D1024" s="2" t="s">
        <v>38</v>
      </c>
      <c r="E1024" s="2" t="s">
        <v>2008</v>
      </c>
      <c r="F1024" s="15" t="s">
        <v>2009</v>
      </c>
      <c r="G1024" s="45">
        <f t="shared" si="61"/>
        <v>5</v>
      </c>
      <c r="H1024" s="29">
        <v>4</v>
      </c>
      <c r="I1024" s="30">
        <v>1</v>
      </c>
      <c r="J1024" s="27">
        <f t="shared" si="62"/>
        <v>1</v>
      </c>
      <c r="K1024" s="28">
        <f t="shared" si="63"/>
        <v>1</v>
      </c>
      <c r="L1024" s="50">
        <v>0</v>
      </c>
      <c r="M1024" s="1">
        <v>0</v>
      </c>
      <c r="N1024" s="50">
        <v>1</v>
      </c>
      <c r="O1024" s="28">
        <f t="shared" si="64"/>
        <v>1</v>
      </c>
      <c r="P1024" s="43">
        <v>0</v>
      </c>
      <c r="Q1024" s="1">
        <v>1</v>
      </c>
      <c r="R1024" s="1">
        <v>0</v>
      </c>
      <c r="S1024" s="1">
        <v>0</v>
      </c>
    </row>
    <row r="1025" spans="1:19" hidden="1" x14ac:dyDescent="0.2">
      <c r="A1025" s="1">
        <v>104790</v>
      </c>
      <c r="B1025" s="2"/>
      <c r="C1025" s="2"/>
      <c r="D1025" s="2" t="s">
        <v>0</v>
      </c>
      <c r="E1025" s="2" t="s">
        <v>2010</v>
      </c>
      <c r="F1025" s="15" t="s">
        <v>2011</v>
      </c>
      <c r="G1025" s="45">
        <f t="shared" ref="G1025:G1072" si="65">SUM(H1025, J1025)</f>
        <v>0</v>
      </c>
      <c r="H1025" s="29">
        <v>0</v>
      </c>
      <c r="I1025" s="30">
        <v>0</v>
      </c>
      <c r="J1025" s="27">
        <f t="shared" ref="J1025:J1072" si="66">L1025+N1025</f>
        <v>0</v>
      </c>
      <c r="K1025" s="28">
        <f t="shared" ref="K1025:K1072" si="67">MAX(P1025:S1025, M1025)</f>
        <v>0</v>
      </c>
      <c r="L1025" s="50">
        <v>0</v>
      </c>
      <c r="M1025" s="1">
        <v>0</v>
      </c>
      <c r="N1025" s="50">
        <v>0</v>
      </c>
      <c r="O1025" s="28">
        <f t="shared" si="64"/>
        <v>0</v>
      </c>
      <c r="P1025" s="43">
        <v>0</v>
      </c>
      <c r="Q1025" s="1">
        <v>0</v>
      </c>
      <c r="R1025" s="1">
        <v>0</v>
      </c>
      <c r="S1025" s="1">
        <v>0</v>
      </c>
    </row>
    <row r="1026" spans="1:19" customFormat="1" hidden="1" x14ac:dyDescent="0.2">
      <c r="A1026" s="1">
        <v>104800</v>
      </c>
      <c r="B1026" s="2"/>
      <c r="C1026" s="2"/>
      <c r="D1026" s="93" t="s">
        <v>96</v>
      </c>
      <c r="E1026" s="2" t="s">
        <v>2012</v>
      </c>
      <c r="F1026" s="15" t="s">
        <v>2013</v>
      </c>
      <c r="G1026" s="45">
        <f t="shared" si="65"/>
        <v>0</v>
      </c>
      <c r="H1026" s="29">
        <v>0</v>
      </c>
      <c r="I1026" s="30">
        <v>0</v>
      </c>
      <c r="J1026" s="27">
        <f t="shared" si="66"/>
        <v>0</v>
      </c>
      <c r="K1026" s="28">
        <f t="shared" si="67"/>
        <v>0</v>
      </c>
      <c r="L1026" s="50">
        <v>0</v>
      </c>
      <c r="M1026" s="1">
        <v>0</v>
      </c>
      <c r="N1026" s="50">
        <v>0</v>
      </c>
      <c r="O1026" s="28">
        <f t="shared" si="64"/>
        <v>0</v>
      </c>
      <c r="P1026" s="43">
        <v>0</v>
      </c>
      <c r="Q1026" s="1">
        <v>0</v>
      </c>
      <c r="R1026" s="1">
        <v>0</v>
      </c>
      <c r="S1026" s="1">
        <v>0</v>
      </c>
    </row>
    <row r="1027" spans="1:19" customFormat="1" x14ac:dyDescent="0.2">
      <c r="A1027" s="1">
        <v>104830</v>
      </c>
      <c r="B1027" s="2"/>
      <c r="C1027" s="2"/>
      <c r="D1027" s="2" t="s">
        <v>38</v>
      </c>
      <c r="E1027" s="2" t="s">
        <v>2014</v>
      </c>
      <c r="F1027" s="15" t="s">
        <v>2015</v>
      </c>
      <c r="G1027" s="45">
        <f t="shared" si="65"/>
        <v>5</v>
      </c>
      <c r="H1027" s="29">
        <v>2</v>
      </c>
      <c r="I1027" s="30">
        <v>1</v>
      </c>
      <c r="J1027" s="27">
        <f t="shared" si="66"/>
        <v>3</v>
      </c>
      <c r="K1027" s="28">
        <f t="shared" si="67"/>
        <v>1</v>
      </c>
      <c r="L1027" s="50">
        <v>0</v>
      </c>
      <c r="M1027" s="1">
        <v>0</v>
      </c>
      <c r="N1027" s="50">
        <v>3</v>
      </c>
      <c r="O1027" s="28">
        <f t="shared" si="64"/>
        <v>1</v>
      </c>
      <c r="P1027" s="43">
        <v>1</v>
      </c>
      <c r="Q1027" s="1">
        <v>0</v>
      </c>
      <c r="R1027" s="1">
        <v>1</v>
      </c>
      <c r="S1027" s="1">
        <v>0</v>
      </c>
    </row>
    <row r="1028" spans="1:19" customFormat="1" x14ac:dyDescent="0.2">
      <c r="A1028" s="1">
        <v>104850</v>
      </c>
      <c r="B1028" s="2"/>
      <c r="C1028" s="2"/>
      <c r="D1028" s="93" t="s">
        <v>91</v>
      </c>
      <c r="E1028" s="2" t="s">
        <v>2016</v>
      </c>
      <c r="F1028" s="15" t="s">
        <v>2017</v>
      </c>
      <c r="G1028" s="45">
        <f t="shared" si="65"/>
        <v>3</v>
      </c>
      <c r="H1028" s="29">
        <v>1</v>
      </c>
      <c r="I1028" s="30">
        <v>1</v>
      </c>
      <c r="J1028" s="27">
        <f t="shared" si="66"/>
        <v>2</v>
      </c>
      <c r="K1028" s="28">
        <f t="shared" si="67"/>
        <v>2</v>
      </c>
      <c r="L1028" s="50">
        <v>0</v>
      </c>
      <c r="M1028" s="1">
        <v>0</v>
      </c>
      <c r="N1028" s="50">
        <v>2</v>
      </c>
      <c r="O1028" s="28">
        <f t="shared" si="64"/>
        <v>2</v>
      </c>
      <c r="P1028" s="43">
        <v>2</v>
      </c>
      <c r="Q1028" s="1">
        <v>0</v>
      </c>
      <c r="R1028" s="1">
        <v>1</v>
      </c>
      <c r="S1028" s="1">
        <v>0</v>
      </c>
    </row>
    <row r="1029" spans="1:19" customFormat="1" x14ac:dyDescent="0.2">
      <c r="A1029" s="1">
        <v>104870</v>
      </c>
      <c r="B1029" s="2"/>
      <c r="C1029" s="2"/>
      <c r="D1029" s="2" t="s">
        <v>38</v>
      </c>
      <c r="E1029" s="2" t="s">
        <v>2018</v>
      </c>
      <c r="F1029" s="15" t="s">
        <v>2019</v>
      </c>
      <c r="G1029" s="45">
        <f t="shared" si="65"/>
        <v>10</v>
      </c>
      <c r="H1029" s="29">
        <v>1</v>
      </c>
      <c r="I1029" s="30">
        <v>1</v>
      </c>
      <c r="J1029" s="27">
        <f t="shared" si="66"/>
        <v>9</v>
      </c>
      <c r="K1029" s="28">
        <f t="shared" si="67"/>
        <v>3</v>
      </c>
      <c r="L1029" s="50">
        <v>0</v>
      </c>
      <c r="M1029" s="1">
        <v>0</v>
      </c>
      <c r="N1029" s="50">
        <v>9</v>
      </c>
      <c r="O1029" s="28">
        <f t="shared" si="64"/>
        <v>3</v>
      </c>
      <c r="P1029" s="43">
        <v>2</v>
      </c>
      <c r="Q1029" s="1">
        <v>1</v>
      </c>
      <c r="R1029" s="1">
        <v>2</v>
      </c>
      <c r="S1029" s="1">
        <v>3</v>
      </c>
    </row>
    <row r="1030" spans="1:19" hidden="1" x14ac:dyDescent="0.2">
      <c r="A1030" s="1">
        <v>104880</v>
      </c>
      <c r="B1030" s="2"/>
      <c r="C1030" s="2"/>
      <c r="D1030" s="2" t="s">
        <v>38</v>
      </c>
      <c r="E1030" s="2" t="s">
        <v>2020</v>
      </c>
      <c r="F1030" s="15" t="s">
        <v>2021</v>
      </c>
      <c r="G1030" s="45">
        <f t="shared" si="65"/>
        <v>0</v>
      </c>
      <c r="H1030" s="29">
        <v>0</v>
      </c>
      <c r="I1030" s="30">
        <v>0</v>
      </c>
      <c r="J1030" s="27">
        <f t="shared" si="66"/>
        <v>0</v>
      </c>
      <c r="K1030" s="28">
        <f t="shared" si="67"/>
        <v>0</v>
      </c>
      <c r="L1030" s="50">
        <v>0</v>
      </c>
      <c r="M1030" s="1">
        <v>0</v>
      </c>
      <c r="N1030" s="50">
        <v>0</v>
      </c>
      <c r="O1030" s="28">
        <f t="shared" si="64"/>
        <v>0</v>
      </c>
      <c r="P1030" s="43">
        <v>0</v>
      </c>
      <c r="Q1030" s="1">
        <v>0</v>
      </c>
      <c r="R1030" s="1">
        <v>0</v>
      </c>
      <c r="S1030" s="1">
        <v>0</v>
      </c>
    </row>
    <row r="1031" spans="1:19" customFormat="1" x14ac:dyDescent="0.2">
      <c r="A1031" s="1">
        <v>104890</v>
      </c>
      <c r="B1031" s="2"/>
      <c r="C1031" s="2"/>
      <c r="D1031" s="2" t="s">
        <v>38</v>
      </c>
      <c r="E1031" s="2" t="s">
        <v>2022</v>
      </c>
      <c r="F1031" s="15" t="s">
        <v>2023</v>
      </c>
      <c r="G1031" s="45">
        <f t="shared" si="65"/>
        <v>16</v>
      </c>
      <c r="H1031" s="29">
        <v>8</v>
      </c>
      <c r="I1031" s="30">
        <v>1</v>
      </c>
      <c r="J1031" s="27">
        <f t="shared" si="66"/>
        <v>8</v>
      </c>
      <c r="K1031" s="28">
        <f t="shared" si="67"/>
        <v>15</v>
      </c>
      <c r="L1031" s="50">
        <v>0</v>
      </c>
      <c r="M1031" s="1">
        <v>0</v>
      </c>
      <c r="N1031" s="50">
        <v>8</v>
      </c>
      <c r="O1031" s="28">
        <f t="shared" si="64"/>
        <v>15</v>
      </c>
      <c r="P1031" s="43">
        <v>15</v>
      </c>
      <c r="Q1031" s="1">
        <v>6</v>
      </c>
      <c r="R1031" s="1">
        <v>4</v>
      </c>
      <c r="S1031" s="1">
        <v>0</v>
      </c>
    </row>
    <row r="1032" spans="1:19" x14ac:dyDescent="0.2">
      <c r="A1032" s="1">
        <v>104900</v>
      </c>
      <c r="B1032" s="2"/>
      <c r="C1032" s="2"/>
      <c r="D1032" s="2" t="s">
        <v>38</v>
      </c>
      <c r="E1032" s="2" t="s">
        <v>2024</v>
      </c>
      <c r="F1032" s="15" t="s">
        <v>2025</v>
      </c>
      <c r="G1032" s="45">
        <f t="shared" si="65"/>
        <v>14</v>
      </c>
      <c r="H1032" s="29">
        <v>3</v>
      </c>
      <c r="I1032" s="30">
        <v>1</v>
      </c>
      <c r="J1032" s="27">
        <f t="shared" si="66"/>
        <v>11</v>
      </c>
      <c r="K1032" s="28">
        <f t="shared" si="67"/>
        <v>8</v>
      </c>
      <c r="L1032" s="50">
        <v>0</v>
      </c>
      <c r="M1032" s="1">
        <v>0</v>
      </c>
      <c r="N1032" s="50">
        <v>11</v>
      </c>
      <c r="O1032" s="28">
        <f t="shared" si="64"/>
        <v>8</v>
      </c>
      <c r="P1032" s="43">
        <v>6</v>
      </c>
      <c r="Q1032" s="1">
        <v>4</v>
      </c>
      <c r="R1032" s="1">
        <v>8</v>
      </c>
      <c r="S1032" s="1">
        <v>2</v>
      </c>
    </row>
    <row r="1033" spans="1:19" customFormat="1" x14ac:dyDescent="0.2">
      <c r="A1033" s="1">
        <v>104930</v>
      </c>
      <c r="B1033" s="2"/>
      <c r="C1033" s="2"/>
      <c r="D1033" s="2" t="s">
        <v>0</v>
      </c>
      <c r="E1033" s="2" t="s">
        <v>2026</v>
      </c>
      <c r="F1033" s="15" t="s">
        <v>2027</v>
      </c>
      <c r="G1033" s="45">
        <f t="shared" si="65"/>
        <v>7</v>
      </c>
      <c r="H1033" s="29">
        <v>0</v>
      </c>
      <c r="I1033" s="30">
        <v>0</v>
      </c>
      <c r="J1033" s="27">
        <f t="shared" si="66"/>
        <v>7</v>
      </c>
      <c r="K1033" s="28">
        <f t="shared" si="67"/>
        <v>2</v>
      </c>
      <c r="L1033" s="50">
        <v>1</v>
      </c>
      <c r="M1033" s="1">
        <v>1</v>
      </c>
      <c r="N1033" s="50">
        <v>6</v>
      </c>
      <c r="O1033" s="28">
        <f t="shared" si="64"/>
        <v>2</v>
      </c>
      <c r="P1033" s="43">
        <v>2</v>
      </c>
      <c r="Q1033" s="1">
        <v>0</v>
      </c>
      <c r="R1033" s="1">
        <v>2</v>
      </c>
      <c r="S1033" s="1">
        <v>1</v>
      </c>
    </row>
    <row r="1034" spans="1:19" customFormat="1" hidden="1" x14ac:dyDescent="0.2">
      <c r="A1034" s="1">
        <v>104940</v>
      </c>
      <c r="B1034" s="2"/>
      <c r="C1034" s="2"/>
      <c r="D1034" s="93" t="s">
        <v>208</v>
      </c>
      <c r="E1034" s="2" t="s">
        <v>2028</v>
      </c>
      <c r="F1034" s="15" t="s">
        <v>2029</v>
      </c>
      <c r="G1034" s="45">
        <f t="shared" si="65"/>
        <v>0</v>
      </c>
      <c r="H1034" s="29">
        <v>0</v>
      </c>
      <c r="I1034" s="30">
        <v>0</v>
      </c>
      <c r="J1034" s="27">
        <f t="shared" si="66"/>
        <v>0</v>
      </c>
      <c r="K1034" s="28">
        <f t="shared" si="67"/>
        <v>0</v>
      </c>
      <c r="L1034" s="50">
        <v>0</v>
      </c>
      <c r="M1034" s="1">
        <v>0</v>
      </c>
      <c r="N1034" s="50">
        <v>0</v>
      </c>
      <c r="O1034" s="28">
        <f t="shared" si="64"/>
        <v>0</v>
      </c>
      <c r="P1034" s="43">
        <v>0</v>
      </c>
      <c r="Q1034" s="1">
        <v>0</v>
      </c>
      <c r="R1034" s="1">
        <v>0</v>
      </c>
      <c r="S1034" s="1">
        <v>0</v>
      </c>
    </row>
    <row r="1035" spans="1:19" customFormat="1" hidden="1" x14ac:dyDescent="0.2">
      <c r="A1035" s="1">
        <v>104950</v>
      </c>
      <c r="B1035" s="2"/>
      <c r="C1035" s="2"/>
      <c r="D1035" s="2" t="s">
        <v>0</v>
      </c>
      <c r="E1035" s="2" t="s">
        <v>2030</v>
      </c>
      <c r="F1035" s="15" t="s">
        <v>2031</v>
      </c>
      <c r="G1035" s="45">
        <f t="shared" si="65"/>
        <v>0</v>
      </c>
      <c r="H1035" s="29">
        <v>0</v>
      </c>
      <c r="I1035" s="30">
        <v>0</v>
      </c>
      <c r="J1035" s="27">
        <f t="shared" si="66"/>
        <v>0</v>
      </c>
      <c r="K1035" s="28">
        <f t="shared" si="67"/>
        <v>0</v>
      </c>
      <c r="L1035" s="50">
        <v>0</v>
      </c>
      <c r="M1035" s="1">
        <v>0</v>
      </c>
      <c r="N1035" s="50">
        <v>0</v>
      </c>
      <c r="O1035" s="28">
        <f t="shared" si="64"/>
        <v>0</v>
      </c>
      <c r="P1035" s="43">
        <v>0</v>
      </c>
      <c r="Q1035" s="1">
        <v>0</v>
      </c>
      <c r="R1035" s="1">
        <v>0</v>
      </c>
      <c r="S1035" s="1">
        <v>0</v>
      </c>
    </row>
    <row r="1036" spans="1:19" hidden="1" x14ac:dyDescent="0.2">
      <c r="A1036" s="1">
        <v>104970</v>
      </c>
      <c r="B1036" s="2"/>
      <c r="C1036" s="2"/>
      <c r="D1036" s="2" t="s">
        <v>0</v>
      </c>
      <c r="E1036" s="2" t="s">
        <v>2032</v>
      </c>
      <c r="F1036" s="15" t="s">
        <v>2033</v>
      </c>
      <c r="G1036" s="45">
        <f t="shared" si="65"/>
        <v>0</v>
      </c>
      <c r="H1036" s="29">
        <v>0</v>
      </c>
      <c r="I1036" s="30">
        <v>0</v>
      </c>
      <c r="J1036" s="27">
        <f t="shared" si="66"/>
        <v>0</v>
      </c>
      <c r="K1036" s="28">
        <f t="shared" si="67"/>
        <v>0</v>
      </c>
      <c r="L1036" s="50">
        <v>0</v>
      </c>
      <c r="M1036" s="1">
        <v>0</v>
      </c>
      <c r="N1036" s="50">
        <v>0</v>
      </c>
      <c r="O1036" s="28">
        <f t="shared" si="64"/>
        <v>0</v>
      </c>
      <c r="P1036" s="43">
        <v>0</v>
      </c>
      <c r="Q1036" s="1">
        <v>0</v>
      </c>
      <c r="R1036" s="1">
        <v>0</v>
      </c>
      <c r="S1036" s="1">
        <v>0</v>
      </c>
    </row>
    <row r="1037" spans="1:19" customFormat="1" x14ac:dyDescent="0.2">
      <c r="A1037" s="1">
        <v>104990</v>
      </c>
      <c r="B1037" s="2"/>
      <c r="C1037" s="2"/>
      <c r="D1037" s="2" t="s">
        <v>38</v>
      </c>
      <c r="E1037" s="2" t="s">
        <v>2034</v>
      </c>
      <c r="F1037" s="15" t="s">
        <v>2035</v>
      </c>
      <c r="G1037" s="45">
        <f t="shared" si="65"/>
        <v>13</v>
      </c>
      <c r="H1037" s="29">
        <v>2</v>
      </c>
      <c r="I1037" s="30">
        <v>1</v>
      </c>
      <c r="J1037" s="27">
        <f t="shared" si="66"/>
        <v>11</v>
      </c>
      <c r="K1037" s="28">
        <f t="shared" si="67"/>
        <v>20</v>
      </c>
      <c r="L1037" s="50">
        <v>3</v>
      </c>
      <c r="M1037" s="1">
        <v>20</v>
      </c>
      <c r="N1037" s="50">
        <v>8</v>
      </c>
      <c r="O1037" s="28">
        <f t="shared" si="64"/>
        <v>6</v>
      </c>
      <c r="P1037" s="43">
        <v>6</v>
      </c>
      <c r="Q1037" s="1">
        <v>2</v>
      </c>
      <c r="R1037" s="1">
        <v>5</v>
      </c>
      <c r="S1037" s="1">
        <v>1</v>
      </c>
    </row>
    <row r="1038" spans="1:19" hidden="1" x14ac:dyDescent="0.2">
      <c r="A1038" s="1">
        <v>105070</v>
      </c>
      <c r="B1038" s="2" t="s">
        <v>45</v>
      </c>
      <c r="C1038" s="2" t="s">
        <v>45</v>
      </c>
      <c r="D1038" s="2"/>
      <c r="E1038" s="2" t="s">
        <v>2036</v>
      </c>
      <c r="F1038" s="15"/>
      <c r="G1038" s="45">
        <f t="shared" si="65"/>
        <v>0</v>
      </c>
      <c r="H1038" s="29">
        <v>0</v>
      </c>
      <c r="I1038" s="30">
        <v>0</v>
      </c>
      <c r="J1038" s="27">
        <f t="shared" si="66"/>
        <v>0</v>
      </c>
      <c r="K1038" s="28">
        <f t="shared" si="67"/>
        <v>0</v>
      </c>
      <c r="L1038" s="50">
        <v>0</v>
      </c>
      <c r="M1038" s="1">
        <v>0</v>
      </c>
      <c r="N1038" s="50">
        <v>0</v>
      </c>
      <c r="O1038" s="28">
        <f t="shared" si="64"/>
        <v>0</v>
      </c>
      <c r="P1038" s="43">
        <v>0</v>
      </c>
      <c r="Q1038" s="1">
        <v>0</v>
      </c>
      <c r="R1038" s="1">
        <v>0</v>
      </c>
      <c r="S1038" s="1">
        <v>0</v>
      </c>
    </row>
    <row r="1039" spans="1:19" customFormat="1" x14ac:dyDescent="0.2">
      <c r="A1039" s="1">
        <v>105090</v>
      </c>
      <c r="B1039" s="2"/>
      <c r="C1039" s="2"/>
      <c r="D1039" s="2" t="s">
        <v>0</v>
      </c>
      <c r="E1039" s="2" t="s">
        <v>2037</v>
      </c>
      <c r="F1039" s="15" t="s">
        <v>2038</v>
      </c>
      <c r="G1039" s="45">
        <f t="shared" si="65"/>
        <v>2</v>
      </c>
      <c r="H1039" s="29">
        <v>2</v>
      </c>
      <c r="I1039" s="30">
        <v>4</v>
      </c>
      <c r="J1039" s="27">
        <f t="shared" si="66"/>
        <v>0</v>
      </c>
      <c r="K1039" s="28">
        <f t="shared" si="67"/>
        <v>0</v>
      </c>
      <c r="L1039" s="50">
        <v>0</v>
      </c>
      <c r="M1039" s="1">
        <v>0</v>
      </c>
      <c r="N1039" s="50">
        <v>0</v>
      </c>
      <c r="O1039" s="28">
        <f t="shared" si="64"/>
        <v>0</v>
      </c>
      <c r="P1039" s="43">
        <v>0</v>
      </c>
      <c r="Q1039" s="1">
        <v>0</v>
      </c>
      <c r="R1039" s="1">
        <v>0</v>
      </c>
      <c r="S1039" s="1">
        <v>0</v>
      </c>
    </row>
    <row r="1040" spans="1:19" customFormat="1" hidden="1" x14ac:dyDescent="0.2">
      <c r="A1040" s="1">
        <v>105170</v>
      </c>
      <c r="B1040" s="2" t="s">
        <v>45</v>
      </c>
      <c r="C1040" s="2" t="s">
        <v>45</v>
      </c>
      <c r="D1040" s="2"/>
      <c r="E1040" s="2" t="s">
        <v>2039</v>
      </c>
      <c r="F1040" s="15"/>
      <c r="G1040" s="45">
        <f t="shared" si="65"/>
        <v>0</v>
      </c>
      <c r="H1040" s="29">
        <v>0</v>
      </c>
      <c r="I1040" s="30">
        <v>0</v>
      </c>
      <c r="J1040" s="27">
        <f t="shared" si="66"/>
        <v>0</v>
      </c>
      <c r="K1040" s="28">
        <f t="shared" si="67"/>
        <v>0</v>
      </c>
      <c r="L1040" s="50">
        <v>0</v>
      </c>
      <c r="M1040" s="1">
        <v>0</v>
      </c>
      <c r="N1040" s="50">
        <v>0</v>
      </c>
      <c r="O1040" s="28">
        <f t="shared" si="64"/>
        <v>0</v>
      </c>
      <c r="P1040" s="43">
        <v>0</v>
      </c>
      <c r="Q1040" s="1">
        <v>0</v>
      </c>
      <c r="R1040" s="1">
        <v>0</v>
      </c>
      <c r="S1040" s="1">
        <v>0</v>
      </c>
    </row>
    <row r="1041" spans="1:19" customFormat="1" hidden="1" x14ac:dyDescent="0.2">
      <c r="A1041" s="1">
        <v>105210</v>
      </c>
      <c r="B1041" s="2"/>
      <c r="C1041" s="2"/>
      <c r="D1041" s="93" t="s">
        <v>91</v>
      </c>
      <c r="E1041" s="2" t="s">
        <v>2040</v>
      </c>
      <c r="F1041" s="15" t="s">
        <v>2041</v>
      </c>
      <c r="G1041" s="45">
        <f t="shared" si="65"/>
        <v>0</v>
      </c>
      <c r="H1041" s="29">
        <v>0</v>
      </c>
      <c r="I1041" s="30">
        <v>0</v>
      </c>
      <c r="J1041" s="27">
        <f t="shared" si="66"/>
        <v>0</v>
      </c>
      <c r="K1041" s="28">
        <f t="shared" si="67"/>
        <v>0</v>
      </c>
      <c r="L1041" s="50">
        <v>0</v>
      </c>
      <c r="M1041" s="1">
        <v>0</v>
      </c>
      <c r="N1041" s="50">
        <v>0</v>
      </c>
      <c r="O1041" s="28">
        <f t="shared" si="64"/>
        <v>0</v>
      </c>
      <c r="P1041" s="43">
        <v>0</v>
      </c>
      <c r="Q1041" s="1">
        <v>0</v>
      </c>
      <c r="R1041" s="1">
        <v>0</v>
      </c>
      <c r="S1041" s="1">
        <v>0</v>
      </c>
    </row>
    <row r="1042" spans="1:19" customFormat="1" hidden="1" x14ac:dyDescent="0.2">
      <c r="A1042" s="1">
        <v>105230</v>
      </c>
      <c r="B1042" s="2" t="s">
        <v>45</v>
      </c>
      <c r="C1042" s="2" t="s">
        <v>45</v>
      </c>
      <c r="D1042" s="2"/>
      <c r="E1042" s="2" t="s">
        <v>2042</v>
      </c>
      <c r="F1042" s="15"/>
      <c r="G1042" s="45">
        <f t="shared" si="65"/>
        <v>0</v>
      </c>
      <c r="H1042" s="29">
        <v>0</v>
      </c>
      <c r="I1042" s="30">
        <v>0</v>
      </c>
      <c r="J1042" s="27">
        <f t="shared" si="66"/>
        <v>0</v>
      </c>
      <c r="K1042" s="28">
        <f t="shared" si="67"/>
        <v>0</v>
      </c>
      <c r="L1042" s="50">
        <v>0</v>
      </c>
      <c r="M1042" s="1">
        <v>0</v>
      </c>
      <c r="N1042" s="50">
        <v>0</v>
      </c>
      <c r="O1042" s="28">
        <f t="shared" si="64"/>
        <v>0</v>
      </c>
      <c r="P1042" s="43">
        <v>0</v>
      </c>
      <c r="Q1042" s="1">
        <v>0</v>
      </c>
      <c r="R1042" s="1">
        <v>0</v>
      </c>
      <c r="S1042" s="1">
        <v>0</v>
      </c>
    </row>
    <row r="1043" spans="1:19" hidden="1" x14ac:dyDescent="0.2">
      <c r="A1043" s="1">
        <v>105260</v>
      </c>
      <c r="B1043" s="2"/>
      <c r="C1043" s="2"/>
      <c r="D1043" s="93" t="s">
        <v>91</v>
      </c>
      <c r="E1043" s="2" t="s">
        <v>2043</v>
      </c>
      <c r="F1043" s="15" t="s">
        <v>2044</v>
      </c>
      <c r="G1043" s="45">
        <f t="shared" si="65"/>
        <v>0</v>
      </c>
      <c r="H1043" s="29">
        <v>0</v>
      </c>
      <c r="I1043" s="30">
        <v>0</v>
      </c>
      <c r="J1043" s="27">
        <f t="shared" si="66"/>
        <v>0</v>
      </c>
      <c r="K1043" s="28">
        <f t="shared" si="67"/>
        <v>0</v>
      </c>
      <c r="L1043" s="50">
        <v>0</v>
      </c>
      <c r="M1043" s="1">
        <v>0</v>
      </c>
      <c r="N1043" s="50">
        <v>0</v>
      </c>
      <c r="O1043" s="28">
        <f t="shared" si="64"/>
        <v>0</v>
      </c>
      <c r="P1043" s="43">
        <v>0</v>
      </c>
      <c r="Q1043" s="1">
        <v>0</v>
      </c>
      <c r="R1043" s="1">
        <v>0</v>
      </c>
      <c r="S1043" s="1">
        <v>0</v>
      </c>
    </row>
    <row r="1044" spans="1:19" customFormat="1" hidden="1" x14ac:dyDescent="0.2">
      <c r="A1044" s="1">
        <v>105280</v>
      </c>
      <c r="B1044" s="2" t="s">
        <v>45</v>
      </c>
      <c r="C1044" s="2" t="s">
        <v>45</v>
      </c>
      <c r="D1044" s="2"/>
      <c r="E1044" s="2" t="s">
        <v>2045</v>
      </c>
      <c r="F1044" s="15"/>
      <c r="G1044" s="45">
        <f t="shared" si="65"/>
        <v>0</v>
      </c>
      <c r="H1044" s="29">
        <v>0</v>
      </c>
      <c r="I1044" s="30">
        <v>0</v>
      </c>
      <c r="J1044" s="27">
        <f t="shared" si="66"/>
        <v>0</v>
      </c>
      <c r="K1044" s="28">
        <f t="shared" si="67"/>
        <v>0</v>
      </c>
      <c r="L1044" s="50">
        <v>0</v>
      </c>
      <c r="M1044" s="1">
        <v>0</v>
      </c>
      <c r="N1044" s="50">
        <v>0</v>
      </c>
      <c r="O1044" s="28">
        <f t="shared" si="64"/>
        <v>0</v>
      </c>
      <c r="P1044" s="43">
        <v>0</v>
      </c>
      <c r="Q1044" s="1">
        <v>0</v>
      </c>
      <c r="R1044" s="1">
        <v>0</v>
      </c>
      <c r="S1044" s="1">
        <v>0</v>
      </c>
    </row>
    <row r="1045" spans="1:19" hidden="1" x14ac:dyDescent="0.2">
      <c r="A1045" s="1">
        <v>105350</v>
      </c>
      <c r="B1045" s="2" t="s">
        <v>105</v>
      </c>
      <c r="C1045" s="2" t="s">
        <v>105</v>
      </c>
      <c r="D1045" s="2" t="s">
        <v>106</v>
      </c>
      <c r="E1045" s="2" t="s">
        <v>2046</v>
      </c>
      <c r="F1045" s="15" t="s">
        <v>2047</v>
      </c>
      <c r="G1045" s="45">
        <f t="shared" si="65"/>
        <v>0</v>
      </c>
      <c r="H1045" s="29">
        <v>0</v>
      </c>
      <c r="I1045" s="30">
        <v>0</v>
      </c>
      <c r="J1045" s="27">
        <f t="shared" si="66"/>
        <v>0</v>
      </c>
      <c r="K1045" s="28">
        <f t="shared" si="67"/>
        <v>0</v>
      </c>
      <c r="L1045" s="50">
        <v>0</v>
      </c>
      <c r="M1045" s="1">
        <v>0</v>
      </c>
      <c r="N1045" s="50">
        <v>0</v>
      </c>
      <c r="O1045" s="28">
        <f t="shared" si="64"/>
        <v>0</v>
      </c>
      <c r="P1045" s="43">
        <v>0</v>
      </c>
      <c r="Q1045" s="1">
        <v>0</v>
      </c>
      <c r="R1045" s="1">
        <v>0</v>
      </c>
      <c r="S1045" s="1">
        <v>0</v>
      </c>
    </row>
    <row r="1046" spans="1:19" customFormat="1" hidden="1" x14ac:dyDescent="0.2">
      <c r="A1046" s="1">
        <v>105480</v>
      </c>
      <c r="B1046" s="2"/>
      <c r="C1046" s="2"/>
      <c r="D1046" s="2" t="s">
        <v>114</v>
      </c>
      <c r="E1046" s="2" t="s">
        <v>2048</v>
      </c>
      <c r="F1046" s="15" t="s">
        <v>2049</v>
      </c>
      <c r="G1046" s="45">
        <f t="shared" si="65"/>
        <v>0</v>
      </c>
      <c r="H1046" s="29">
        <v>0</v>
      </c>
      <c r="I1046" s="30">
        <v>0</v>
      </c>
      <c r="J1046" s="27">
        <f t="shared" si="66"/>
        <v>0</v>
      </c>
      <c r="K1046" s="28">
        <f t="shared" si="67"/>
        <v>0</v>
      </c>
      <c r="L1046" s="50">
        <v>0</v>
      </c>
      <c r="M1046" s="1">
        <v>0</v>
      </c>
      <c r="N1046" s="50">
        <v>0</v>
      </c>
      <c r="O1046" s="28">
        <f t="shared" si="64"/>
        <v>0</v>
      </c>
      <c r="P1046" s="43">
        <v>0</v>
      </c>
      <c r="Q1046" s="1">
        <v>0</v>
      </c>
      <c r="R1046" s="1">
        <v>0</v>
      </c>
      <c r="S1046" s="1">
        <v>0</v>
      </c>
    </row>
    <row r="1047" spans="1:19" customFormat="1" x14ac:dyDescent="0.2">
      <c r="A1047" s="1">
        <v>105500</v>
      </c>
      <c r="B1047" s="2"/>
      <c r="C1047" s="2"/>
      <c r="D1047" s="2" t="s">
        <v>38</v>
      </c>
      <c r="E1047" s="2" t="s">
        <v>2050</v>
      </c>
      <c r="F1047" s="15" t="s">
        <v>2051</v>
      </c>
      <c r="G1047" s="45">
        <f t="shared" si="65"/>
        <v>12</v>
      </c>
      <c r="H1047" s="29">
        <v>9</v>
      </c>
      <c r="I1047" s="30">
        <v>1</v>
      </c>
      <c r="J1047" s="27">
        <f t="shared" si="66"/>
        <v>3</v>
      </c>
      <c r="K1047" s="28">
        <f t="shared" si="67"/>
        <v>7</v>
      </c>
      <c r="L1047" s="50">
        <v>0</v>
      </c>
      <c r="M1047" s="1">
        <v>0</v>
      </c>
      <c r="N1047" s="50">
        <v>3</v>
      </c>
      <c r="O1047" s="28">
        <f t="shared" si="64"/>
        <v>7</v>
      </c>
      <c r="P1047" s="43">
        <v>0</v>
      </c>
      <c r="Q1047" s="1">
        <v>4</v>
      </c>
      <c r="R1047" s="1">
        <v>7</v>
      </c>
      <c r="S1047" s="1">
        <v>0</v>
      </c>
    </row>
    <row r="1048" spans="1:19" customFormat="1" x14ac:dyDescent="0.2">
      <c r="A1048" s="1">
        <v>105520</v>
      </c>
      <c r="B1048" s="2"/>
      <c r="C1048" s="2"/>
      <c r="D1048" s="93" t="s">
        <v>96</v>
      </c>
      <c r="E1048" s="2" t="s">
        <v>2052</v>
      </c>
      <c r="F1048" s="15" t="s">
        <v>2053</v>
      </c>
      <c r="G1048" s="45">
        <f t="shared" si="65"/>
        <v>10</v>
      </c>
      <c r="H1048" s="29">
        <v>10</v>
      </c>
      <c r="I1048" s="30">
        <v>1</v>
      </c>
      <c r="J1048" s="27">
        <f t="shared" si="66"/>
        <v>0</v>
      </c>
      <c r="K1048" s="28">
        <f t="shared" si="67"/>
        <v>0</v>
      </c>
      <c r="L1048" s="50">
        <v>0</v>
      </c>
      <c r="M1048" s="1">
        <v>0</v>
      </c>
      <c r="N1048" s="50">
        <v>0</v>
      </c>
      <c r="O1048" s="28">
        <f t="shared" si="64"/>
        <v>0</v>
      </c>
      <c r="P1048" s="43">
        <v>0</v>
      </c>
      <c r="Q1048" s="1">
        <v>0</v>
      </c>
      <c r="R1048" s="1">
        <v>0</v>
      </c>
      <c r="S1048" s="1">
        <v>0</v>
      </c>
    </row>
    <row r="1049" spans="1:19" customFormat="1" hidden="1" x14ac:dyDescent="0.2">
      <c r="A1049" s="1">
        <v>105540</v>
      </c>
      <c r="B1049" s="2" t="s">
        <v>45</v>
      </c>
      <c r="C1049" s="2" t="s">
        <v>45</v>
      </c>
      <c r="D1049" s="2"/>
      <c r="E1049" s="2" t="s">
        <v>2054</v>
      </c>
      <c r="F1049" s="15"/>
      <c r="G1049" s="45">
        <f t="shared" si="65"/>
        <v>0</v>
      </c>
      <c r="H1049" s="29">
        <v>0</v>
      </c>
      <c r="I1049" s="30">
        <v>0</v>
      </c>
      <c r="J1049" s="27">
        <f t="shared" si="66"/>
        <v>0</v>
      </c>
      <c r="K1049" s="28">
        <f t="shared" si="67"/>
        <v>0</v>
      </c>
      <c r="L1049" s="50">
        <v>0</v>
      </c>
      <c r="M1049" s="1">
        <v>0</v>
      </c>
      <c r="N1049" s="50">
        <v>0</v>
      </c>
      <c r="O1049" s="28">
        <f t="shared" si="64"/>
        <v>0</v>
      </c>
      <c r="P1049" s="43">
        <v>0</v>
      </c>
      <c r="Q1049" s="1">
        <v>0</v>
      </c>
      <c r="R1049" s="1">
        <v>0</v>
      </c>
      <c r="S1049" s="1">
        <v>0</v>
      </c>
    </row>
    <row r="1050" spans="1:19" customFormat="1" x14ac:dyDescent="0.2">
      <c r="A1050" s="1">
        <v>105570</v>
      </c>
      <c r="B1050" s="2"/>
      <c r="C1050" s="2"/>
      <c r="D1050" s="93" t="s">
        <v>76</v>
      </c>
      <c r="E1050" s="2" t="s">
        <v>2055</v>
      </c>
      <c r="F1050" s="15" t="s">
        <v>2056</v>
      </c>
      <c r="G1050" s="45">
        <f t="shared" si="65"/>
        <v>5</v>
      </c>
      <c r="H1050" s="29">
        <v>5</v>
      </c>
      <c r="I1050" s="30">
        <v>1</v>
      </c>
      <c r="J1050" s="27">
        <f t="shared" si="66"/>
        <v>0</v>
      </c>
      <c r="K1050" s="28">
        <f t="shared" si="67"/>
        <v>0</v>
      </c>
      <c r="L1050" s="50">
        <v>0</v>
      </c>
      <c r="M1050" s="1">
        <v>0</v>
      </c>
      <c r="N1050" s="50">
        <v>0</v>
      </c>
      <c r="O1050" s="28">
        <f t="shared" si="64"/>
        <v>0</v>
      </c>
      <c r="P1050" s="43">
        <v>0</v>
      </c>
      <c r="Q1050" s="1">
        <v>0</v>
      </c>
      <c r="R1050" s="1">
        <v>0</v>
      </c>
      <c r="S1050" s="1">
        <v>0</v>
      </c>
    </row>
    <row r="1051" spans="1:19" customFormat="1" x14ac:dyDescent="0.2">
      <c r="A1051" s="1">
        <v>105660</v>
      </c>
      <c r="B1051" s="2"/>
      <c r="C1051" s="2"/>
      <c r="D1051" s="2" t="s">
        <v>38</v>
      </c>
      <c r="E1051" s="2" t="s">
        <v>2057</v>
      </c>
      <c r="F1051" s="15" t="s">
        <v>2058</v>
      </c>
      <c r="G1051" s="45">
        <f t="shared" si="65"/>
        <v>2</v>
      </c>
      <c r="H1051" s="29">
        <v>2</v>
      </c>
      <c r="I1051" s="30">
        <v>1</v>
      </c>
      <c r="J1051" s="27">
        <f t="shared" si="66"/>
        <v>0</v>
      </c>
      <c r="K1051" s="28">
        <f t="shared" si="67"/>
        <v>0</v>
      </c>
      <c r="L1051" s="50">
        <v>0</v>
      </c>
      <c r="M1051" s="1">
        <v>0</v>
      </c>
      <c r="N1051" s="50">
        <v>0</v>
      </c>
      <c r="O1051" s="28">
        <f t="shared" si="64"/>
        <v>0</v>
      </c>
      <c r="P1051" s="43">
        <v>0</v>
      </c>
      <c r="Q1051" s="1">
        <v>0</v>
      </c>
      <c r="R1051" s="1">
        <v>0</v>
      </c>
      <c r="S1051" s="1">
        <v>0</v>
      </c>
    </row>
    <row r="1052" spans="1:19" customFormat="1" x14ac:dyDescent="0.2">
      <c r="A1052" s="1">
        <v>105670</v>
      </c>
      <c r="B1052" s="2"/>
      <c r="C1052" s="2"/>
      <c r="D1052" s="2" t="s">
        <v>38</v>
      </c>
      <c r="E1052" s="2" t="s">
        <v>2059</v>
      </c>
      <c r="F1052" s="15" t="s">
        <v>2060</v>
      </c>
      <c r="G1052" s="45">
        <f t="shared" si="65"/>
        <v>15</v>
      </c>
      <c r="H1052" s="29">
        <v>9</v>
      </c>
      <c r="I1052" s="30">
        <v>1</v>
      </c>
      <c r="J1052" s="27">
        <f t="shared" si="66"/>
        <v>6</v>
      </c>
      <c r="K1052" s="28">
        <f t="shared" si="67"/>
        <v>3</v>
      </c>
      <c r="L1052" s="50">
        <v>1</v>
      </c>
      <c r="M1052" s="1">
        <v>1</v>
      </c>
      <c r="N1052" s="50">
        <v>5</v>
      </c>
      <c r="O1052" s="28">
        <f t="shared" si="64"/>
        <v>3</v>
      </c>
      <c r="P1052" s="43">
        <v>2</v>
      </c>
      <c r="Q1052" s="1">
        <v>0</v>
      </c>
      <c r="R1052" s="1">
        <v>3</v>
      </c>
      <c r="S1052" s="1">
        <v>0</v>
      </c>
    </row>
    <row r="1053" spans="1:19" hidden="1" x14ac:dyDescent="0.2">
      <c r="A1053" s="1">
        <v>105680</v>
      </c>
      <c r="B1053" s="2"/>
      <c r="C1053" s="2"/>
      <c r="D1053" s="93" t="s">
        <v>91</v>
      </c>
      <c r="E1053" s="2" t="s">
        <v>2061</v>
      </c>
      <c r="F1053" s="15" t="s">
        <v>2062</v>
      </c>
      <c r="G1053" s="45">
        <f t="shared" si="65"/>
        <v>0</v>
      </c>
      <c r="H1053" s="29">
        <v>0</v>
      </c>
      <c r="I1053" s="30">
        <v>0</v>
      </c>
      <c r="J1053" s="27">
        <f t="shared" si="66"/>
        <v>0</v>
      </c>
      <c r="K1053" s="28">
        <f t="shared" si="67"/>
        <v>0</v>
      </c>
      <c r="L1053" s="50">
        <v>0</v>
      </c>
      <c r="M1053" s="1">
        <v>0</v>
      </c>
      <c r="N1053" s="50">
        <v>0</v>
      </c>
      <c r="O1053" s="28">
        <f t="shared" si="64"/>
        <v>0</v>
      </c>
      <c r="P1053" s="43">
        <v>0</v>
      </c>
      <c r="Q1053" s="1">
        <v>0</v>
      </c>
      <c r="R1053" s="1">
        <v>0</v>
      </c>
      <c r="S1053" s="1">
        <v>0</v>
      </c>
    </row>
    <row r="1054" spans="1:19" customFormat="1" x14ac:dyDescent="0.2">
      <c r="A1054" s="1">
        <v>105720</v>
      </c>
      <c r="B1054" s="2"/>
      <c r="C1054" s="2"/>
      <c r="D1054" s="2" t="s">
        <v>38</v>
      </c>
      <c r="E1054" s="2" t="s">
        <v>2063</v>
      </c>
      <c r="F1054" s="15" t="s">
        <v>2064</v>
      </c>
      <c r="G1054" s="45">
        <f t="shared" si="65"/>
        <v>20</v>
      </c>
      <c r="H1054" s="29">
        <v>12</v>
      </c>
      <c r="I1054" s="30">
        <v>1</v>
      </c>
      <c r="J1054" s="27">
        <f t="shared" si="66"/>
        <v>8</v>
      </c>
      <c r="K1054" s="28">
        <f t="shared" si="67"/>
        <v>4</v>
      </c>
      <c r="L1054" s="50">
        <v>1</v>
      </c>
      <c r="M1054" s="1">
        <v>1</v>
      </c>
      <c r="N1054" s="50">
        <v>7</v>
      </c>
      <c r="O1054" s="28">
        <f t="shared" si="64"/>
        <v>4</v>
      </c>
      <c r="P1054" s="43">
        <v>2</v>
      </c>
      <c r="Q1054" s="1">
        <v>1</v>
      </c>
      <c r="R1054" s="1">
        <v>4</v>
      </c>
      <c r="S1054" s="1">
        <v>0</v>
      </c>
    </row>
    <row r="1055" spans="1:19" customFormat="1" hidden="1" x14ac:dyDescent="0.2">
      <c r="A1055" s="1">
        <v>105750</v>
      </c>
      <c r="B1055" s="2" t="s">
        <v>45</v>
      </c>
      <c r="C1055" s="2" t="s">
        <v>45</v>
      </c>
      <c r="D1055" s="2"/>
      <c r="E1055" s="2" t="s">
        <v>2065</v>
      </c>
      <c r="F1055" s="15"/>
      <c r="G1055" s="45">
        <f t="shared" si="65"/>
        <v>0</v>
      </c>
      <c r="H1055" s="29">
        <v>0</v>
      </c>
      <c r="I1055" s="30">
        <v>0</v>
      </c>
      <c r="J1055" s="27">
        <f t="shared" si="66"/>
        <v>0</v>
      </c>
      <c r="K1055" s="28">
        <f t="shared" si="67"/>
        <v>0</v>
      </c>
      <c r="L1055" s="50">
        <v>0</v>
      </c>
      <c r="M1055" s="1">
        <v>0</v>
      </c>
      <c r="N1055" s="50">
        <v>0</v>
      </c>
      <c r="O1055" s="28">
        <f t="shared" si="64"/>
        <v>0</v>
      </c>
      <c r="P1055" s="43">
        <v>0</v>
      </c>
      <c r="Q1055" s="1">
        <v>0</v>
      </c>
      <c r="R1055" s="1">
        <v>0</v>
      </c>
      <c r="S1055" s="1">
        <v>0</v>
      </c>
    </row>
    <row r="1056" spans="1:19" x14ac:dyDescent="0.2">
      <c r="A1056" s="1">
        <v>105790</v>
      </c>
      <c r="B1056" s="2"/>
      <c r="C1056" s="2"/>
      <c r="D1056" s="93" t="s">
        <v>76</v>
      </c>
      <c r="E1056" s="2" t="s">
        <v>2066</v>
      </c>
      <c r="F1056" s="15" t="s">
        <v>2067</v>
      </c>
      <c r="G1056" s="45">
        <f t="shared" si="65"/>
        <v>1</v>
      </c>
      <c r="H1056" s="29">
        <v>1</v>
      </c>
      <c r="I1056" s="30">
        <v>1</v>
      </c>
      <c r="J1056" s="27">
        <f t="shared" si="66"/>
        <v>0</v>
      </c>
      <c r="K1056" s="28">
        <f t="shared" si="67"/>
        <v>0</v>
      </c>
      <c r="L1056" s="50">
        <v>0</v>
      </c>
      <c r="M1056" s="1">
        <v>0</v>
      </c>
      <c r="N1056" s="50">
        <v>0</v>
      </c>
      <c r="O1056" s="28">
        <f t="shared" si="64"/>
        <v>0</v>
      </c>
      <c r="P1056" s="43">
        <v>0</v>
      </c>
      <c r="Q1056" s="1">
        <v>0</v>
      </c>
      <c r="R1056" s="1">
        <v>0</v>
      </c>
      <c r="S1056" s="1">
        <v>0</v>
      </c>
    </row>
    <row r="1057" spans="1:19" customFormat="1" x14ac:dyDescent="0.2">
      <c r="A1057" s="1">
        <v>105830</v>
      </c>
      <c r="B1057" s="2"/>
      <c r="C1057" s="2"/>
      <c r="D1057" s="2" t="s">
        <v>38</v>
      </c>
      <c r="E1057" s="2" t="s">
        <v>2068</v>
      </c>
      <c r="F1057" s="15" t="s">
        <v>2069</v>
      </c>
      <c r="G1057" s="45">
        <f t="shared" si="65"/>
        <v>4</v>
      </c>
      <c r="H1057" s="29">
        <v>0</v>
      </c>
      <c r="I1057" s="30">
        <v>0</v>
      </c>
      <c r="J1057" s="27">
        <f t="shared" si="66"/>
        <v>4</v>
      </c>
      <c r="K1057" s="28">
        <f t="shared" si="67"/>
        <v>2</v>
      </c>
      <c r="L1057" s="50">
        <v>0</v>
      </c>
      <c r="M1057" s="1">
        <v>0</v>
      </c>
      <c r="N1057" s="50">
        <v>4</v>
      </c>
      <c r="O1057" s="28">
        <f t="shared" si="64"/>
        <v>2</v>
      </c>
      <c r="P1057" s="43">
        <v>1</v>
      </c>
      <c r="Q1057" s="1">
        <v>0</v>
      </c>
      <c r="R1057" s="1">
        <v>2</v>
      </c>
      <c r="S1057" s="1">
        <v>1</v>
      </c>
    </row>
    <row r="1058" spans="1:19" hidden="1" x14ac:dyDescent="0.2">
      <c r="A1058" s="1">
        <v>105950</v>
      </c>
      <c r="B1058" s="2"/>
      <c r="C1058" s="2"/>
      <c r="D1058" s="2" t="s">
        <v>541</v>
      </c>
      <c r="E1058" s="2" t="s">
        <v>2070</v>
      </c>
      <c r="F1058" s="15" t="s">
        <v>2071</v>
      </c>
      <c r="G1058" s="45">
        <f t="shared" si="65"/>
        <v>0</v>
      </c>
      <c r="H1058" s="29">
        <v>0</v>
      </c>
      <c r="I1058" s="30">
        <v>0</v>
      </c>
      <c r="J1058" s="27">
        <f t="shared" si="66"/>
        <v>0</v>
      </c>
      <c r="K1058" s="28">
        <f t="shared" si="67"/>
        <v>0</v>
      </c>
      <c r="L1058" s="50">
        <v>0</v>
      </c>
      <c r="M1058" s="1">
        <v>0</v>
      </c>
      <c r="N1058" s="50">
        <v>0</v>
      </c>
      <c r="O1058" s="28">
        <f t="shared" si="64"/>
        <v>0</v>
      </c>
      <c r="P1058" s="43">
        <v>0</v>
      </c>
      <c r="Q1058" s="1">
        <v>0</v>
      </c>
      <c r="R1058" s="1">
        <v>0</v>
      </c>
      <c r="S1058" s="1">
        <v>0</v>
      </c>
    </row>
    <row r="1059" spans="1:19" customFormat="1" x14ac:dyDescent="0.2">
      <c r="A1059" s="1">
        <v>105980</v>
      </c>
      <c r="B1059" s="2"/>
      <c r="C1059" s="2"/>
      <c r="D1059" s="93" t="s">
        <v>76</v>
      </c>
      <c r="E1059" s="2" t="s">
        <v>2072</v>
      </c>
      <c r="F1059" s="15" t="s">
        <v>2073</v>
      </c>
      <c r="G1059" s="45">
        <f t="shared" si="65"/>
        <v>2</v>
      </c>
      <c r="H1059" s="29">
        <v>2</v>
      </c>
      <c r="I1059" s="30">
        <v>1</v>
      </c>
      <c r="J1059" s="27">
        <f t="shared" si="66"/>
        <v>0</v>
      </c>
      <c r="K1059" s="28">
        <f t="shared" si="67"/>
        <v>0</v>
      </c>
      <c r="L1059" s="50">
        <v>0</v>
      </c>
      <c r="M1059" s="1">
        <v>0</v>
      </c>
      <c r="N1059" s="50">
        <v>0</v>
      </c>
      <c r="O1059" s="28">
        <f t="shared" si="64"/>
        <v>0</v>
      </c>
      <c r="P1059" s="43">
        <v>0</v>
      </c>
      <c r="Q1059" s="1">
        <v>0</v>
      </c>
      <c r="R1059" s="1">
        <v>0</v>
      </c>
      <c r="S1059" s="1">
        <v>0</v>
      </c>
    </row>
    <row r="1060" spans="1:19" hidden="1" x14ac:dyDescent="0.2">
      <c r="A1060" s="1">
        <v>106000</v>
      </c>
      <c r="B1060" s="2" t="s">
        <v>45</v>
      </c>
      <c r="C1060" s="2" t="s">
        <v>45</v>
      </c>
      <c r="D1060" s="93" t="s">
        <v>208</v>
      </c>
      <c r="E1060" s="2" t="s">
        <v>2074</v>
      </c>
      <c r="F1060" s="15" t="s">
        <v>2075</v>
      </c>
      <c r="G1060" s="45">
        <f t="shared" si="65"/>
        <v>0</v>
      </c>
      <c r="H1060" s="29">
        <v>0</v>
      </c>
      <c r="I1060" s="30">
        <v>0</v>
      </c>
      <c r="J1060" s="27">
        <f t="shared" si="66"/>
        <v>0</v>
      </c>
      <c r="K1060" s="28">
        <f t="shared" si="67"/>
        <v>0</v>
      </c>
      <c r="L1060" s="50">
        <v>0</v>
      </c>
      <c r="M1060" s="1">
        <v>0</v>
      </c>
      <c r="N1060" s="50">
        <v>0</v>
      </c>
      <c r="O1060" s="28">
        <f t="shared" ref="O1060:O1072" si="68">MAX(P1060:S1060)</f>
        <v>0</v>
      </c>
      <c r="P1060" s="43">
        <v>0</v>
      </c>
      <c r="Q1060" s="1">
        <v>0</v>
      </c>
      <c r="R1060" s="1">
        <v>0</v>
      </c>
      <c r="S1060" s="1">
        <v>0</v>
      </c>
    </row>
    <row r="1061" spans="1:19" customFormat="1" x14ac:dyDescent="0.2">
      <c r="A1061" s="1">
        <v>106030</v>
      </c>
      <c r="B1061" s="2"/>
      <c r="C1061" s="2"/>
      <c r="D1061" s="2" t="s">
        <v>0</v>
      </c>
      <c r="E1061" s="2" t="s">
        <v>2076</v>
      </c>
      <c r="F1061" s="15" t="s">
        <v>2077</v>
      </c>
      <c r="G1061" s="45">
        <f t="shared" si="65"/>
        <v>1</v>
      </c>
      <c r="H1061" s="29">
        <v>1</v>
      </c>
      <c r="I1061" s="30">
        <v>1</v>
      </c>
      <c r="J1061" s="27">
        <f t="shared" si="66"/>
        <v>0</v>
      </c>
      <c r="K1061" s="28">
        <f t="shared" si="67"/>
        <v>0</v>
      </c>
      <c r="L1061" s="50">
        <v>0</v>
      </c>
      <c r="M1061" s="1">
        <v>0</v>
      </c>
      <c r="N1061" s="50">
        <v>0</v>
      </c>
      <c r="O1061" s="28">
        <f t="shared" si="68"/>
        <v>0</v>
      </c>
      <c r="P1061" s="43">
        <v>0</v>
      </c>
      <c r="Q1061" s="1">
        <v>0</v>
      </c>
      <c r="R1061" s="1">
        <v>0</v>
      </c>
      <c r="S1061" s="1">
        <v>0</v>
      </c>
    </row>
    <row r="1062" spans="1:19" customFormat="1" x14ac:dyDescent="0.2">
      <c r="A1062" s="1">
        <v>106050</v>
      </c>
      <c r="B1062" s="2"/>
      <c r="C1062" s="2"/>
      <c r="D1062" s="2" t="s">
        <v>38</v>
      </c>
      <c r="E1062" s="2" t="s">
        <v>2078</v>
      </c>
      <c r="F1062" s="15" t="s">
        <v>2079</v>
      </c>
      <c r="G1062" s="45">
        <f t="shared" si="65"/>
        <v>8</v>
      </c>
      <c r="H1062" s="29">
        <v>1</v>
      </c>
      <c r="I1062" s="30">
        <v>1</v>
      </c>
      <c r="J1062" s="27">
        <f t="shared" si="66"/>
        <v>7</v>
      </c>
      <c r="K1062" s="28">
        <f t="shared" si="67"/>
        <v>3</v>
      </c>
      <c r="L1062" s="50">
        <v>0</v>
      </c>
      <c r="M1062" s="1">
        <v>0</v>
      </c>
      <c r="N1062" s="50">
        <v>7</v>
      </c>
      <c r="O1062" s="28">
        <f t="shared" si="68"/>
        <v>3</v>
      </c>
      <c r="P1062" s="43">
        <v>2</v>
      </c>
      <c r="Q1062" s="1">
        <v>2</v>
      </c>
      <c r="R1062" s="1">
        <v>3</v>
      </c>
      <c r="S1062" s="1">
        <v>1</v>
      </c>
    </row>
    <row r="1063" spans="1:19" customFormat="1" x14ac:dyDescent="0.2">
      <c r="A1063" s="1">
        <v>106070</v>
      </c>
      <c r="B1063" s="2"/>
      <c r="C1063" s="2"/>
      <c r="D1063" s="93" t="s">
        <v>76</v>
      </c>
      <c r="E1063" s="2" t="s">
        <v>2080</v>
      </c>
      <c r="F1063" s="15" t="s">
        <v>2081</v>
      </c>
      <c r="G1063" s="45">
        <f t="shared" si="65"/>
        <v>3</v>
      </c>
      <c r="H1063" s="29">
        <v>3</v>
      </c>
      <c r="I1063" s="30">
        <v>1</v>
      </c>
      <c r="J1063" s="27">
        <f t="shared" si="66"/>
        <v>0</v>
      </c>
      <c r="K1063" s="28">
        <f t="shared" si="67"/>
        <v>0</v>
      </c>
      <c r="L1063" s="50">
        <v>0</v>
      </c>
      <c r="M1063" s="1">
        <v>0</v>
      </c>
      <c r="N1063" s="50">
        <v>0</v>
      </c>
      <c r="O1063" s="28">
        <f t="shared" si="68"/>
        <v>0</v>
      </c>
      <c r="P1063" s="43">
        <v>0</v>
      </c>
      <c r="Q1063" s="1">
        <v>0</v>
      </c>
      <c r="R1063" s="1">
        <v>0</v>
      </c>
      <c r="S1063" s="1">
        <v>0</v>
      </c>
    </row>
    <row r="1064" spans="1:19" customFormat="1" hidden="1" x14ac:dyDescent="0.2">
      <c r="A1064" s="1">
        <v>1001900</v>
      </c>
      <c r="B1064" s="2" t="s">
        <v>373</v>
      </c>
      <c r="C1064" s="2" t="s">
        <v>373</v>
      </c>
      <c r="D1064" s="2"/>
      <c r="E1064" s="2" t="s">
        <v>2082</v>
      </c>
      <c r="F1064" s="15"/>
      <c r="G1064" s="45">
        <f t="shared" si="65"/>
        <v>0</v>
      </c>
      <c r="H1064" s="29">
        <v>0</v>
      </c>
      <c r="I1064" s="30">
        <v>0</v>
      </c>
      <c r="J1064" s="27">
        <f t="shared" si="66"/>
        <v>0</v>
      </c>
      <c r="K1064" s="28">
        <f t="shared" si="67"/>
        <v>0</v>
      </c>
      <c r="L1064" s="50">
        <v>0</v>
      </c>
      <c r="M1064" s="1">
        <v>0</v>
      </c>
      <c r="N1064" s="50">
        <v>0</v>
      </c>
      <c r="O1064" s="28">
        <f t="shared" si="68"/>
        <v>0</v>
      </c>
      <c r="P1064" s="43">
        <v>0</v>
      </c>
      <c r="Q1064" s="1">
        <v>0</v>
      </c>
      <c r="R1064" s="1">
        <v>0</v>
      </c>
      <c r="S1064" s="1">
        <v>0</v>
      </c>
    </row>
    <row r="1065" spans="1:19" customFormat="1" hidden="1" x14ac:dyDescent="0.2">
      <c r="A1065" s="1">
        <v>1002000</v>
      </c>
      <c r="B1065" s="2" t="s">
        <v>373</v>
      </c>
      <c r="C1065" s="2" t="s">
        <v>373</v>
      </c>
      <c r="D1065" s="2"/>
      <c r="E1065" s="2" t="s">
        <v>2083</v>
      </c>
      <c r="F1065" s="15"/>
      <c r="G1065" s="45">
        <f t="shared" si="65"/>
        <v>0</v>
      </c>
      <c r="H1065" s="29">
        <v>0</v>
      </c>
      <c r="I1065" s="30">
        <v>0</v>
      </c>
      <c r="J1065" s="27">
        <f t="shared" si="66"/>
        <v>0</v>
      </c>
      <c r="K1065" s="28">
        <f t="shared" si="67"/>
        <v>0</v>
      </c>
      <c r="L1065" s="50">
        <v>0</v>
      </c>
      <c r="M1065" s="1">
        <v>0</v>
      </c>
      <c r="N1065" s="50">
        <v>0</v>
      </c>
      <c r="O1065" s="28">
        <f t="shared" si="68"/>
        <v>0</v>
      </c>
      <c r="P1065" s="43">
        <v>0</v>
      </c>
      <c r="Q1065" s="1">
        <v>0</v>
      </c>
      <c r="R1065" s="1">
        <v>0</v>
      </c>
      <c r="S1065" s="1">
        <v>0</v>
      </c>
    </row>
    <row r="1066" spans="1:19" customFormat="1" hidden="1" x14ac:dyDescent="0.2">
      <c r="A1066" s="1">
        <v>1002100</v>
      </c>
      <c r="B1066" s="2" t="s">
        <v>373</v>
      </c>
      <c r="C1066" s="2" t="s">
        <v>373</v>
      </c>
      <c r="D1066" s="2"/>
      <c r="E1066" s="2" t="s">
        <v>2084</v>
      </c>
      <c r="F1066" s="15"/>
      <c r="G1066" s="45">
        <f t="shared" si="65"/>
        <v>0</v>
      </c>
      <c r="H1066" s="29">
        <v>0</v>
      </c>
      <c r="I1066" s="30">
        <v>0</v>
      </c>
      <c r="J1066" s="27">
        <f t="shared" si="66"/>
        <v>0</v>
      </c>
      <c r="K1066" s="28">
        <f t="shared" si="67"/>
        <v>0</v>
      </c>
      <c r="L1066" s="50">
        <v>0</v>
      </c>
      <c r="M1066" s="1">
        <v>0</v>
      </c>
      <c r="N1066" s="50">
        <v>0</v>
      </c>
      <c r="O1066" s="28">
        <f t="shared" si="68"/>
        <v>0</v>
      </c>
      <c r="P1066" s="43">
        <v>0</v>
      </c>
      <c r="Q1066" s="1">
        <v>0</v>
      </c>
      <c r="R1066" s="1">
        <v>0</v>
      </c>
      <c r="S1066" s="1">
        <v>0</v>
      </c>
    </row>
    <row r="1067" spans="1:19" customFormat="1" hidden="1" x14ac:dyDescent="0.2">
      <c r="A1067" s="1">
        <v>1002250</v>
      </c>
      <c r="B1067" s="2" t="s">
        <v>460</v>
      </c>
      <c r="C1067" s="2" t="s">
        <v>460</v>
      </c>
      <c r="D1067" s="2"/>
      <c r="E1067" s="2" t="s">
        <v>2085</v>
      </c>
      <c r="F1067" s="15"/>
      <c r="G1067" s="45">
        <f t="shared" si="65"/>
        <v>0</v>
      </c>
      <c r="H1067" s="29">
        <v>0</v>
      </c>
      <c r="I1067" s="30">
        <v>0</v>
      </c>
      <c r="J1067" s="27">
        <f t="shared" si="66"/>
        <v>0</v>
      </c>
      <c r="K1067" s="28">
        <f t="shared" si="67"/>
        <v>0</v>
      </c>
      <c r="L1067" s="50">
        <v>0</v>
      </c>
      <c r="M1067" s="1">
        <v>0</v>
      </c>
      <c r="N1067" s="50">
        <v>0</v>
      </c>
      <c r="O1067" s="28">
        <f t="shared" si="68"/>
        <v>0</v>
      </c>
      <c r="P1067" s="43">
        <v>0</v>
      </c>
      <c r="Q1067" s="1">
        <v>0</v>
      </c>
      <c r="R1067" s="1">
        <v>0</v>
      </c>
      <c r="S1067" s="1">
        <v>0</v>
      </c>
    </row>
    <row r="1068" spans="1:19" customFormat="1" hidden="1" x14ac:dyDescent="0.2">
      <c r="A1068" s="1">
        <v>1002400</v>
      </c>
      <c r="B1068" s="2" t="s">
        <v>373</v>
      </c>
      <c r="C1068" s="2" t="s">
        <v>373</v>
      </c>
      <c r="D1068" s="2"/>
      <c r="E1068" s="2" t="s">
        <v>2086</v>
      </c>
      <c r="F1068" s="15"/>
      <c r="G1068" s="45">
        <f t="shared" si="65"/>
        <v>0</v>
      </c>
      <c r="H1068" s="29">
        <v>0</v>
      </c>
      <c r="I1068" s="30">
        <v>0</v>
      </c>
      <c r="J1068" s="27">
        <f t="shared" si="66"/>
        <v>0</v>
      </c>
      <c r="K1068" s="28">
        <f t="shared" si="67"/>
        <v>0</v>
      </c>
      <c r="L1068" s="50">
        <v>0</v>
      </c>
      <c r="M1068" s="1">
        <v>0</v>
      </c>
      <c r="N1068" s="50">
        <v>0</v>
      </c>
      <c r="O1068" s="28">
        <f t="shared" si="68"/>
        <v>0</v>
      </c>
      <c r="P1068" s="43">
        <v>0</v>
      </c>
      <c r="Q1068" s="1">
        <v>0</v>
      </c>
      <c r="R1068" s="1">
        <v>0</v>
      </c>
      <c r="S1068" s="1">
        <v>0</v>
      </c>
    </row>
    <row r="1069" spans="1:19" customFormat="1" hidden="1" x14ac:dyDescent="0.2">
      <c r="A1069" s="1">
        <v>1002500</v>
      </c>
      <c r="B1069" s="2" t="s">
        <v>373</v>
      </c>
      <c r="C1069" s="2" t="s">
        <v>373</v>
      </c>
      <c r="D1069" s="2"/>
      <c r="E1069" s="2" t="s">
        <v>2087</v>
      </c>
      <c r="F1069" s="15"/>
      <c r="G1069" s="45">
        <f t="shared" si="65"/>
        <v>0</v>
      </c>
      <c r="H1069" s="29">
        <v>0</v>
      </c>
      <c r="I1069" s="30">
        <v>0</v>
      </c>
      <c r="J1069" s="27">
        <f t="shared" si="66"/>
        <v>0</v>
      </c>
      <c r="K1069" s="28">
        <f t="shared" si="67"/>
        <v>0</v>
      </c>
      <c r="L1069" s="50">
        <v>0</v>
      </c>
      <c r="M1069" s="1">
        <v>0</v>
      </c>
      <c r="N1069" s="50">
        <v>0</v>
      </c>
      <c r="O1069" s="28">
        <f t="shared" si="68"/>
        <v>0</v>
      </c>
      <c r="P1069" s="43">
        <v>0</v>
      </c>
      <c r="Q1069" s="1">
        <v>0</v>
      </c>
      <c r="R1069" s="1">
        <v>0</v>
      </c>
      <c r="S1069" s="1">
        <v>0</v>
      </c>
    </row>
    <row r="1070" spans="1:19" customFormat="1" hidden="1" x14ac:dyDescent="0.2">
      <c r="A1070" s="1">
        <v>1002600</v>
      </c>
      <c r="B1070" s="2" t="s">
        <v>373</v>
      </c>
      <c r="C1070" s="2" t="s">
        <v>373</v>
      </c>
      <c r="D1070" s="2"/>
      <c r="E1070" s="2" t="s">
        <v>2088</v>
      </c>
      <c r="F1070" s="15"/>
      <c r="G1070" s="45">
        <f t="shared" si="65"/>
        <v>0</v>
      </c>
      <c r="H1070" s="29">
        <v>0</v>
      </c>
      <c r="I1070" s="30">
        <v>0</v>
      </c>
      <c r="J1070" s="27">
        <f t="shared" si="66"/>
        <v>0</v>
      </c>
      <c r="K1070" s="28">
        <f t="shared" si="67"/>
        <v>0</v>
      </c>
      <c r="L1070" s="50">
        <v>0</v>
      </c>
      <c r="M1070" s="1">
        <v>0</v>
      </c>
      <c r="N1070" s="50">
        <v>0</v>
      </c>
      <c r="O1070" s="28">
        <f t="shared" si="68"/>
        <v>0</v>
      </c>
      <c r="P1070" s="43">
        <v>0</v>
      </c>
      <c r="Q1070" s="1">
        <v>0</v>
      </c>
      <c r="R1070" s="1">
        <v>0</v>
      </c>
      <c r="S1070" s="1">
        <v>0</v>
      </c>
    </row>
    <row r="1071" spans="1:19" customFormat="1" hidden="1" x14ac:dyDescent="0.2">
      <c r="A1071" s="1">
        <v>1002900</v>
      </c>
      <c r="B1071" s="2" t="s">
        <v>460</v>
      </c>
      <c r="C1071" s="2" t="s">
        <v>460</v>
      </c>
      <c r="D1071" s="2"/>
      <c r="E1071" s="2" t="s">
        <v>2089</v>
      </c>
      <c r="F1071" s="15"/>
      <c r="G1071" s="45">
        <f t="shared" si="65"/>
        <v>0</v>
      </c>
      <c r="H1071" s="29">
        <v>0</v>
      </c>
      <c r="I1071" s="30">
        <v>0</v>
      </c>
      <c r="J1071" s="27">
        <f t="shared" si="66"/>
        <v>0</v>
      </c>
      <c r="K1071" s="28">
        <f t="shared" si="67"/>
        <v>0</v>
      </c>
      <c r="L1071" s="50">
        <v>0</v>
      </c>
      <c r="M1071" s="1">
        <v>0</v>
      </c>
      <c r="N1071" s="50">
        <v>0</v>
      </c>
      <c r="O1071" s="28">
        <f t="shared" si="68"/>
        <v>0</v>
      </c>
      <c r="P1071" s="43">
        <v>0</v>
      </c>
      <c r="Q1071" s="1">
        <v>0</v>
      </c>
      <c r="R1071" s="1">
        <v>0</v>
      </c>
      <c r="S1071" s="1">
        <v>0</v>
      </c>
    </row>
    <row r="1072" spans="1:19" customFormat="1" ht="13.5" hidden="1" thickBot="1" x14ac:dyDescent="0.25">
      <c r="A1072" s="5">
        <v>1003500</v>
      </c>
      <c r="B1072" s="6" t="s">
        <v>373</v>
      </c>
      <c r="C1072" s="6" t="s">
        <v>373</v>
      </c>
      <c r="D1072" s="6"/>
      <c r="E1072" s="6" t="s">
        <v>2090</v>
      </c>
      <c r="F1072" s="16"/>
      <c r="G1072" s="46">
        <f t="shared" si="65"/>
        <v>0</v>
      </c>
      <c r="H1072" s="31">
        <v>0</v>
      </c>
      <c r="I1072" s="32">
        <v>0</v>
      </c>
      <c r="J1072" s="31">
        <f t="shared" si="66"/>
        <v>0</v>
      </c>
      <c r="K1072" s="32">
        <f t="shared" si="67"/>
        <v>0</v>
      </c>
      <c r="L1072" s="51">
        <v>0</v>
      </c>
      <c r="M1072" s="5">
        <v>0</v>
      </c>
      <c r="N1072" s="51">
        <v>0</v>
      </c>
      <c r="O1072" s="32">
        <f t="shared" si="68"/>
        <v>0</v>
      </c>
      <c r="P1072" s="44">
        <v>0</v>
      </c>
      <c r="Q1072" s="5">
        <v>0</v>
      </c>
      <c r="R1072" s="5">
        <v>0</v>
      </c>
      <c r="S1072" s="5">
        <v>0</v>
      </c>
    </row>
    <row r="1073" spans="6:17" x14ac:dyDescent="0.2">
      <c r="F1073" s="17" t="s">
        <v>24</v>
      </c>
      <c r="G1073" s="47">
        <f t="shared" ref="G1073:O1073" si="69">SUBTOTAL(9,G2:G1072)</f>
        <v>3431</v>
      </c>
      <c r="H1073" s="33">
        <f t="shared" si="69"/>
        <v>1917</v>
      </c>
      <c r="I1073" s="34">
        <f t="shared" si="69"/>
        <v>529</v>
      </c>
      <c r="J1073" s="33">
        <f t="shared" si="69"/>
        <v>1514</v>
      </c>
      <c r="K1073" s="34">
        <f t="shared" si="69"/>
        <v>1413</v>
      </c>
      <c r="L1073" s="52">
        <f t="shared" si="69"/>
        <v>209</v>
      </c>
      <c r="M1073" s="7">
        <f t="shared" si="69"/>
        <v>472</v>
      </c>
      <c r="N1073" s="52">
        <f t="shared" si="69"/>
        <v>1305</v>
      </c>
      <c r="O1073" s="34">
        <f t="shared" si="69"/>
        <v>1246</v>
      </c>
    </row>
    <row r="1074" spans="6:17" ht="13.5" thickBot="1" x14ac:dyDescent="0.25">
      <c r="F1074" s="41" t="s">
        <v>25</v>
      </c>
      <c r="G1074" s="48">
        <f>COUNTIF(G2:G1072,"&gt;0")</f>
        <v>441</v>
      </c>
      <c r="H1074" s="35">
        <f>COUNTIF(H2:H1072,"&gt;0")</f>
        <v>375</v>
      </c>
      <c r="I1074" s="66"/>
      <c r="J1074" s="35">
        <f>COUNTIF(J2:J1072,"&gt;0")</f>
        <v>317</v>
      </c>
      <c r="K1074" s="67"/>
      <c r="L1074" s="53">
        <f>COUNTIF(L2:L1072,"&gt;0")</f>
        <v>121</v>
      </c>
      <c r="M1074" s="68"/>
      <c r="N1074" s="53">
        <f>COUNTIF(N2:N1072,"&gt;0")</f>
        <v>303</v>
      </c>
      <c r="O1074" s="69"/>
    </row>
    <row r="1075" spans="6:17" ht="14.25" thickTop="1" thickBot="1" x14ac:dyDescent="0.25"/>
    <row r="1076" spans="6:17" ht="13.5" thickBot="1" x14ac:dyDescent="0.25">
      <c r="P1076" s="94">
        <f>SUBTOTAL(102, P2:P1072)</f>
        <v>441</v>
      </c>
      <c r="Q1076" s="65" t="s">
        <v>2100</v>
      </c>
    </row>
    <row r="1077" spans="6:17" ht="14.1" customHeight="1" x14ac:dyDescent="0.2">
      <c r="F1077" s="71" t="s">
        <v>36</v>
      </c>
    </row>
    <row r="1078" spans="6:17" ht="14.1" customHeight="1" x14ac:dyDescent="0.2"/>
    <row r="1079" spans="6:17" ht="26.25" thickBot="1" x14ac:dyDescent="0.25">
      <c r="F1079" s="8" t="s">
        <v>13</v>
      </c>
      <c r="G1079" s="72" t="s">
        <v>21</v>
      </c>
      <c r="H1079" s="9">
        <v>0</v>
      </c>
      <c r="I1079" s="9">
        <v>1</v>
      </c>
      <c r="J1079" s="9">
        <v>2</v>
      </c>
      <c r="K1079" s="10">
        <v>3</v>
      </c>
      <c r="L1079" s="10" t="s">
        <v>0</v>
      </c>
      <c r="M1079" s="22" t="s">
        <v>1</v>
      </c>
      <c r="N1079" s="26" t="s">
        <v>22</v>
      </c>
      <c r="O1079" s="26" t="s">
        <v>23</v>
      </c>
    </row>
    <row r="1080" spans="6:17" ht="14.1" customHeight="1" x14ac:dyDescent="0.2">
      <c r="F1080" s="73" t="s">
        <v>8</v>
      </c>
      <c r="G1080" s="74">
        <f>COUNTIF(P2:P1072,"&gt;0")</f>
        <v>207</v>
      </c>
      <c r="H1080" s="75">
        <f>COUNTIFS(P2:P1072,"&gt;0", D2:D1072, "=0*")</f>
        <v>0</v>
      </c>
      <c r="I1080" s="76">
        <f>COUNTIFS(P2:P1072,"&gt;0", D2:D1072, "=1*")</f>
        <v>0</v>
      </c>
      <c r="J1080" s="77">
        <f>COUNTIFS(P2:P1072,"&gt;0", D2:D1072, "=2*")</f>
        <v>1</v>
      </c>
      <c r="K1080" s="77">
        <f>COUNTIFS(P2:P1072,"&gt;0", D2:D1072, "=3*")</f>
        <v>1</v>
      </c>
      <c r="L1080" s="78">
        <f>COUNTIFS(P2:P1072,"&gt;0", D2:D1072, "=V*")</f>
        <v>8</v>
      </c>
      <c r="M1080" s="77">
        <f>COUNTIFS(P2:P1072,"&gt;0", D2:D1072, "=U*")</f>
        <v>0</v>
      </c>
      <c r="N1080" s="79">
        <f>SUBTOTAL(9,H1080:M1080)</f>
        <v>10</v>
      </c>
      <c r="O1080" s="80">
        <f>G1080-N1080</f>
        <v>197</v>
      </c>
    </row>
    <row r="1081" spans="6:17" ht="14.1" customHeight="1" x14ac:dyDescent="0.2">
      <c r="F1081" s="73" t="s">
        <v>9</v>
      </c>
      <c r="G1081" s="81">
        <f>COUNTIF(Q2:Q1072,"&gt;0")</f>
        <v>132</v>
      </c>
      <c r="H1081" s="75">
        <f>COUNTIFS(Q2:Q1072,"&gt;0", D2:D1072, "=0*")</f>
        <v>0</v>
      </c>
      <c r="I1081" s="76">
        <f>COUNTIFS(Q2:Q1072,"&gt;0", D2:D1072, "=1*")</f>
        <v>0</v>
      </c>
      <c r="J1081" s="77">
        <f>COUNTIFS(Q2:Q1072,"&gt;0", D2:D1072, "=2*")</f>
        <v>0</v>
      </c>
      <c r="K1081" s="77">
        <f>COUNTIFS(Q2:Q1072,"&gt;0", D2:D1072, "=3*")</f>
        <v>0</v>
      </c>
      <c r="L1081" s="78">
        <f>COUNTIFS(Q2:Q1072,"&gt;0", D2:D1072, "=V*")</f>
        <v>5</v>
      </c>
      <c r="M1081" s="77">
        <f>COUNTIFS(Q2:Q1072,"&gt;0", D2:D1072, "=U*")</f>
        <v>0</v>
      </c>
      <c r="N1081" s="79">
        <f>SUBTOTAL(9,H1081:M1081)</f>
        <v>5</v>
      </c>
      <c r="O1081" s="79">
        <f t="shared" ref="O1081:O1084" si="70">G1081-N1081</f>
        <v>127</v>
      </c>
    </row>
    <row r="1082" spans="6:17" ht="14.1" customHeight="1" x14ac:dyDescent="0.2">
      <c r="F1082" s="73" t="s">
        <v>10</v>
      </c>
      <c r="G1082" s="81">
        <f>COUNTIF(R2:R1072,"&gt;0")</f>
        <v>233</v>
      </c>
      <c r="H1082" s="75">
        <f>COUNTIFS(R2:R1072,"&gt;0", D2:D1072, "=0*")</f>
        <v>0</v>
      </c>
      <c r="I1082" s="76">
        <f>COUNTIFS(R2:R1072,"&gt;0", D2:D1072, "=1*")</f>
        <v>1</v>
      </c>
      <c r="J1082" s="77">
        <f>COUNTIFS(R2:R1072,"&gt;0", D2:D1072, "=2*")</f>
        <v>2</v>
      </c>
      <c r="K1082" s="77">
        <f>COUNTIFS(R2:R1072,"&gt;0", D2:D1072, "=3*")</f>
        <v>4</v>
      </c>
      <c r="L1082" s="78">
        <f>COUNTIFS(R2:R1072,"&gt;0", D2:D1072, "=V*")</f>
        <v>14</v>
      </c>
      <c r="M1082" s="77">
        <f>COUNTIFS(R2:R1072,"&gt;0", D2:D1072, "=U*")</f>
        <v>3</v>
      </c>
      <c r="N1082" s="79">
        <f>SUBTOTAL(9,H1082:M1082)</f>
        <v>24</v>
      </c>
      <c r="O1082" s="79">
        <f t="shared" si="70"/>
        <v>209</v>
      </c>
    </row>
    <row r="1083" spans="6:17" ht="14.1" customHeight="1" thickBot="1" x14ac:dyDescent="0.25">
      <c r="F1083" s="82" t="s">
        <v>11</v>
      </c>
      <c r="G1083" s="83">
        <f>COUNTIF(S2:S1072,"&gt;0")</f>
        <v>89</v>
      </c>
      <c r="H1083" s="84">
        <f>COUNTIFS(S2:S1072,"&gt;0", D2:D1072, "=0*")</f>
        <v>0</v>
      </c>
      <c r="I1083" s="85">
        <f>COUNTIFS(S2:S1072,"&gt;0", D2:D1072, "=1*")</f>
        <v>0</v>
      </c>
      <c r="J1083" s="86">
        <f>COUNTIFS(S2:S1072,"&gt;0", D2:D1072, "=2*")</f>
        <v>0</v>
      </c>
      <c r="K1083" s="86">
        <f>COUNTIFS(S2:S1072,"&gt;0", D2:D1072, "=3*")</f>
        <v>0</v>
      </c>
      <c r="L1083" s="87">
        <f>COUNTIFS(S2:S1072,"&gt;0", D2:D1072, "=V*")</f>
        <v>3</v>
      </c>
      <c r="M1083" s="86">
        <f>COUNTIFS(S2:S1072,"&gt;0", D2:D1072, "=U*")</f>
        <v>0</v>
      </c>
      <c r="N1083" s="88">
        <f>SUBTOTAL(9,H1083:M1083)</f>
        <v>3</v>
      </c>
      <c r="O1083" s="88">
        <f t="shared" si="70"/>
        <v>86</v>
      </c>
    </row>
    <row r="1084" spans="6:17" ht="14.1" customHeight="1" thickTop="1" thickBot="1" x14ac:dyDescent="0.25">
      <c r="F1084" s="89" t="s">
        <v>12</v>
      </c>
      <c r="G1084" s="19">
        <f>COUNTIF(N2:N1072,"&gt;0")</f>
        <v>303</v>
      </c>
      <c r="H1084" s="13">
        <f>COUNTIFS(N2:N1072,"&gt;0", D2:D1072, "=0*")</f>
        <v>0</v>
      </c>
      <c r="I1084" s="11">
        <f>COUNTIFS(N2:N1072,"&gt;0", D2:D1072, "=1*")</f>
        <v>1</v>
      </c>
      <c r="J1084" s="12">
        <f>COUNTIFS(N2:N1072,"&gt;0", D2:D1072, "=2*")</f>
        <v>2</v>
      </c>
      <c r="K1084" s="12">
        <f>COUNTIFS(N2:N1072,"&gt;0", D2:D1072, "=3*")</f>
        <v>4</v>
      </c>
      <c r="L1084" s="23">
        <f>COUNTIFS(N2:N1072,"&gt;0", D2:D1072, "=V*")</f>
        <v>19</v>
      </c>
      <c r="M1084" s="12">
        <f>COUNTIFS(N2:N1072,"&gt;0", D2:D1072, "=U*")</f>
        <v>3</v>
      </c>
      <c r="N1084" s="24">
        <f>SUBTOTAL(9,H1084:M1084)</f>
        <v>29</v>
      </c>
      <c r="O1084" s="24">
        <f t="shared" si="70"/>
        <v>274</v>
      </c>
    </row>
    <row r="1085" spans="6:17" ht="14.1" customHeight="1" thickTop="1" x14ac:dyDescent="0.2"/>
    <row r="1086" spans="6:17" ht="14.1" customHeight="1" x14ac:dyDescent="0.2"/>
    <row r="1087" spans="6:17" ht="14.1" customHeight="1" x14ac:dyDescent="0.2">
      <c r="F1087" s="90" t="s">
        <v>14</v>
      </c>
    </row>
    <row r="1088" spans="6:17" ht="14.1" customHeight="1" x14ac:dyDescent="0.2"/>
    <row r="1089" spans="6:15" ht="25.5" x14ac:dyDescent="0.2">
      <c r="F1089" s="8" t="s">
        <v>13</v>
      </c>
      <c r="G1089" s="72" t="s">
        <v>21</v>
      </c>
      <c r="H1089" s="20">
        <v>0</v>
      </c>
      <c r="I1089" s="20">
        <v>1</v>
      </c>
      <c r="J1089" s="20">
        <v>2</v>
      </c>
      <c r="K1089" s="21">
        <v>3</v>
      </c>
      <c r="L1089" s="25" t="s">
        <v>0</v>
      </c>
      <c r="M1089" s="25" t="s">
        <v>1</v>
      </c>
      <c r="N1089" s="26" t="s">
        <v>22</v>
      </c>
      <c r="O1089" s="26" t="s">
        <v>23</v>
      </c>
    </row>
    <row r="1090" spans="6:15" ht="14.1" customHeight="1" x14ac:dyDescent="0.2">
      <c r="F1090" s="18" t="s">
        <v>2091</v>
      </c>
      <c r="G1090" s="77">
        <f>COUNTIF(H2:H1072,"&gt;0")</f>
        <v>375</v>
      </c>
      <c r="H1090" s="77">
        <f>COUNTIFS(H2:H1072,"&gt;0", D2:D1072, "=0*")</f>
        <v>0</v>
      </c>
      <c r="I1090" s="77">
        <f>COUNTIFS(H2:H1072,"&gt;0", D2:D1072, "=1*")</f>
        <v>2</v>
      </c>
      <c r="J1090" s="77">
        <f>COUNTIFS(H2:H1072,"&gt;0", D2:D1072, "=2*")</f>
        <v>3</v>
      </c>
      <c r="K1090" s="77">
        <f>COUNTIFS(H2:H1072,"&gt;0", D2:D1072, "=3*")</f>
        <v>13</v>
      </c>
      <c r="L1090" s="91">
        <f>COUNTIFS(H2:H1072,"&gt;0", D2:D1072, "=V*")</f>
        <v>33</v>
      </c>
      <c r="M1090" s="76">
        <f>COUNTIFS(H2:H1072,"&gt;0", D2:D1072, "=U*")</f>
        <v>1</v>
      </c>
      <c r="N1090" s="92">
        <f t="shared" ref="N1090:N1092" si="71">SUBTOTAL(9,H1090:M1090)</f>
        <v>52</v>
      </c>
      <c r="O1090" s="80">
        <f>G1090-N1090</f>
        <v>323</v>
      </c>
    </row>
    <row r="1091" spans="6:15" ht="14.1" customHeight="1" x14ac:dyDescent="0.2">
      <c r="F1091" s="18" t="s">
        <v>2092</v>
      </c>
      <c r="G1091" s="77">
        <f>COUNTIF(J2:J1072,"&gt;0")</f>
        <v>317</v>
      </c>
      <c r="H1091" s="77">
        <f>COUNTIFS(J2:J1072,"&gt;0", D2:D1072, "=0*")</f>
        <v>0</v>
      </c>
      <c r="I1091" s="77">
        <f>COUNTIFS(J2:J1072,"&gt;0", D2:D1072, "=1*")</f>
        <v>2</v>
      </c>
      <c r="J1091" s="77">
        <f>COUNTIFS(J2:J1072,"&gt;0", D2:D1072, "=2*")</f>
        <v>2</v>
      </c>
      <c r="K1091" s="77">
        <f>COUNTIFS(J2:J1072,"&gt;0", D2:D1072, "=3*")</f>
        <v>4</v>
      </c>
      <c r="L1091" s="91">
        <f>COUNTIFS(J2:J1072,"&gt;0", D2:D1072, "=V*")</f>
        <v>20</v>
      </c>
      <c r="M1091" s="76">
        <f>COUNTIFS(J2:J1072,"&gt;0", D2:D1072, "=U*")</f>
        <v>3</v>
      </c>
      <c r="N1091" s="92">
        <f t="shared" si="71"/>
        <v>31</v>
      </c>
      <c r="O1091" s="79">
        <f t="shared" ref="O1091:O1092" si="72">G1091-N1091</f>
        <v>286</v>
      </c>
    </row>
    <row r="1092" spans="6:15" ht="14.1" customHeight="1" x14ac:dyDescent="0.2">
      <c r="F1092" s="18" t="s">
        <v>2093</v>
      </c>
      <c r="G1092" s="77">
        <f>COUNTIFS(H2:H1072, "&gt;0", N2:N1072,"&gt;0")</f>
        <v>242</v>
      </c>
      <c r="H1092" s="77">
        <f>COUNTIFS(H2:H1072,"&gt;0", D2:D1072, "=0*", N2:N1072,"&gt;0")</f>
        <v>0</v>
      </c>
      <c r="I1092" s="77">
        <f>COUNTIFS(H2:H1072,"&gt;0", D2:D1072, "=1*", N2:N1072,"&gt;0")</f>
        <v>0</v>
      </c>
      <c r="J1092" s="77">
        <f>COUNTIFS(H2:H1072,"&gt;0", D2:D1072, "=2*", N2:N1072,"&gt;0")</f>
        <v>1</v>
      </c>
      <c r="K1092" s="77">
        <f>COUNTIFS(H2:H1072,"&gt;0", D2:D1072, "=3*", N2:N1072,"&gt;0")</f>
        <v>1</v>
      </c>
      <c r="L1092" s="91">
        <f>COUNTIFS(H2:H1072,"&gt;0", D2:D1072, "=V*", N2:N1072,"&gt;0")</f>
        <v>11</v>
      </c>
      <c r="M1092" s="76">
        <f>COUNTIFS(H2:H1072,"&gt;0", D2:D1072, "=U*", N2:N1072,"&gt;0")</f>
        <v>1</v>
      </c>
      <c r="N1092" s="92">
        <f t="shared" si="71"/>
        <v>14</v>
      </c>
      <c r="O1092" s="79">
        <f t="shared" si="72"/>
        <v>228</v>
      </c>
    </row>
    <row r="1093" spans="6:15" ht="14.1" customHeight="1" x14ac:dyDescent="0.2">
      <c r="F1093" s="18" t="s">
        <v>2094</v>
      </c>
      <c r="G1093" s="77">
        <f>COUNTIFS(H2:H1072, "=0", N2:N1072,"&gt;0")</f>
        <v>61</v>
      </c>
      <c r="H1093" s="77">
        <f>COUNTIFS(H2:H1072,"=0", D2:D1072, "=0*", N2:N1072, "&gt;0")</f>
        <v>0</v>
      </c>
      <c r="I1093" s="77">
        <f>COUNTIFS(H2:H1072,"=0", D2:D1072, "=1*", N2:N1072, "&gt;0")</f>
        <v>1</v>
      </c>
      <c r="J1093" s="77">
        <f>COUNTIFS(H2:H1072,"=0", D2:D1072, "=2*", N2:N1072, "&gt;0")</f>
        <v>1</v>
      </c>
      <c r="K1093" s="77">
        <f>COUNTIFS(H2:H1072,"=0", D2:D1072, "=3*", N2:N1072, "&gt;0")</f>
        <v>3</v>
      </c>
      <c r="L1093" s="91">
        <f>COUNTIFS(H2:H1072,"=0", D2:D1072, "=V*", N2:N1072, "&gt;0")</f>
        <v>8</v>
      </c>
      <c r="M1093" s="76">
        <f>COUNTIFS(H2:H1072,"=0", D2:D1072, "=U*", N2:N1072, "&gt;0")</f>
        <v>2</v>
      </c>
      <c r="N1093" s="92">
        <f t="shared" ref="N1093:N1095" si="73">SUBTOTAL(9,H1093:M1093)</f>
        <v>15</v>
      </c>
      <c r="O1093" s="79">
        <f t="shared" ref="O1093:O1095" si="74">G1093-N1093</f>
        <v>46</v>
      </c>
    </row>
    <row r="1094" spans="6:15" ht="14.1" customHeight="1" x14ac:dyDescent="0.2">
      <c r="F1094" s="18" t="s">
        <v>2095</v>
      </c>
      <c r="G1094" s="77">
        <f>COUNTIFS(H2:H1072, "&gt;0", N2:N1072,"=0", L2:L1072, "&gt;0")</f>
        <v>9</v>
      </c>
      <c r="H1094" s="77">
        <f>COUNTIFS(H2:H1072,"&gt;0", D2:D1072, "=0*", N2:N1072,"=0", L2:L1072, "&gt;0")</f>
        <v>0</v>
      </c>
      <c r="I1094" s="77">
        <f>COUNTIFS(H2:H1072,"&gt;0", D2:D1072, "=1*", N2:N1072,"=0", L2:L1072, "&gt;0")</f>
        <v>0</v>
      </c>
      <c r="J1094" s="77">
        <f>COUNTIFS(H2:H1072,"&gt;0", D2:D1072, "=2*", N2:N1072,"=0", L2:L1072, "&gt;0")</f>
        <v>0</v>
      </c>
      <c r="K1094" s="77">
        <f>COUNTIFS(H2:H1072,"&gt;0", D2:D1072, "=3*", N2:N1072,"=0", L2:L1072, "&gt;0")</f>
        <v>0</v>
      </c>
      <c r="L1094" s="91">
        <f>COUNTIFS(H2:H1072,"&gt;0", D2:D1072, "=V*", N2:N1072,"=0", L2:L1072, "&gt;0")</f>
        <v>0</v>
      </c>
      <c r="M1094" s="76">
        <f>COUNTIFS(H2:H1072,"&gt;0", D2:D1072, "=U*", N2:N1072,"=0", L2:L1072, "&gt;0")</f>
        <v>0</v>
      </c>
      <c r="N1094" s="92">
        <f t="shared" si="73"/>
        <v>0</v>
      </c>
      <c r="O1094" s="79">
        <f t="shared" si="74"/>
        <v>9</v>
      </c>
    </row>
    <row r="1095" spans="6:15" ht="14.1" customHeight="1" x14ac:dyDescent="0.2">
      <c r="F1095" s="18" t="s">
        <v>2096</v>
      </c>
      <c r="G1095" s="77">
        <f>COUNTIFS(N2:N1072,"=0", L2:L1072, "&gt;0", H2:H1072, "=0")</f>
        <v>5</v>
      </c>
      <c r="H1095" s="77">
        <f>COUNTIFS(H2:H1072,"=0", D2:D1072, "=0*", N2:N1072, "=0", L2:L1072, "&gt;0")</f>
        <v>0</v>
      </c>
      <c r="I1095" s="77">
        <f>COUNTIFS(H2:H1072,"=0", D2:D1072, "=1*", N2:N1072, "=0", L2:L1072, "&gt;0")</f>
        <v>1</v>
      </c>
      <c r="J1095" s="77">
        <f>COUNTIFS(H2:H1072,"=0", D2:D1072, "=2*", N2:N1072, "=0", L2:L1072, "&gt;0")</f>
        <v>0</v>
      </c>
      <c r="K1095" s="77">
        <f>COUNTIFS(H2:H1072,"=0", D2:D1072, "=3*", N2:N1072, "=0", L2:L1072, "&gt;0")</f>
        <v>0</v>
      </c>
      <c r="L1095" s="91">
        <f>COUNTIFS(H2:H1072,"=0", D2:D1072, "=V*", N2:N1072, "=0", L2:L1072, "&gt;0")</f>
        <v>1</v>
      </c>
      <c r="M1095" s="76">
        <f>COUNTIFS(H2:H1072,"=0", D2:D1072, "=U*", N2:N1072, "=0", L2:L1072, "&gt;0")</f>
        <v>0</v>
      </c>
      <c r="N1095" s="92">
        <f t="shared" si="73"/>
        <v>2</v>
      </c>
      <c r="O1095" s="79">
        <f t="shared" si="74"/>
        <v>3</v>
      </c>
    </row>
    <row r="1096" spans="6:15" ht="14.1" customHeight="1" x14ac:dyDescent="0.2">
      <c r="F1096" s="18" t="s">
        <v>2097</v>
      </c>
      <c r="G1096" s="77">
        <f>COUNTIFS(N2:N1072,"=0", L2:L1072, "=0", H2:H1072, "&gt;0")</f>
        <v>124</v>
      </c>
      <c r="H1096" s="77">
        <f>COUNTIFS(H2:H1072,"&gt;0", D2:D1072, "=0*", N2:N1072, "=0", L2:L1072, "=0")</f>
        <v>0</v>
      </c>
      <c r="I1096" s="77">
        <f>COUNTIFS(H2:H1072,"&gt;0", D2:D1072, "=1*", N2:N1072, "=0", L2:L1072, "=0")</f>
        <v>2</v>
      </c>
      <c r="J1096" s="77">
        <f>COUNTIFS(H2:H1072,"&gt;0", D2:D1072, "=2*", N2:N1072, "=0", L2:L1072, "=0")</f>
        <v>2</v>
      </c>
      <c r="K1096" s="77">
        <f>COUNTIFS(H2:H1072,"&gt;0", D2:D1072, "=3*", N2:N1072, "=0", L2:L1072, "=0")</f>
        <v>12</v>
      </c>
      <c r="L1096" s="91">
        <f>COUNTIFS(H2:H1072,"&gt;0", D2:D1072, "=V*", N2:N1072, "=0", L2:L1072, "=0")</f>
        <v>22</v>
      </c>
      <c r="M1096" s="76">
        <f>COUNTIFS(H2:H1072,"&gt;0", D2:D1072, "=U*", N2:N1072, "=0", L2:L1072, "=0")</f>
        <v>0</v>
      </c>
      <c r="N1096" s="92">
        <f>SUBTOTAL(9,H1096:M1096)</f>
        <v>38</v>
      </c>
      <c r="O1096" s="80">
        <f>G1096-N1096</f>
        <v>86</v>
      </c>
    </row>
    <row r="1097" spans="6:15" ht="14.1" customHeight="1" x14ac:dyDescent="0.2"/>
    <row r="1098" spans="6:15" ht="14.1" customHeight="1" x14ac:dyDescent="0.2"/>
    <row r="1099" spans="6:15" ht="14.1" customHeight="1" x14ac:dyDescent="0.2">
      <c r="F1099" s="90" t="s">
        <v>19</v>
      </c>
    </row>
    <row r="1100" spans="6:15" ht="14.1" customHeight="1" x14ac:dyDescent="0.2"/>
    <row r="1101" spans="6:15" ht="25.5" x14ac:dyDescent="0.2">
      <c r="F1101" s="8" t="s">
        <v>13</v>
      </c>
      <c r="G1101" s="72" t="s">
        <v>21</v>
      </c>
      <c r="H1101" s="20">
        <v>0</v>
      </c>
      <c r="I1101" s="20">
        <v>1</v>
      </c>
      <c r="J1101" s="20">
        <v>2</v>
      </c>
      <c r="K1101" s="21">
        <v>3</v>
      </c>
      <c r="L1101" s="25" t="s">
        <v>0</v>
      </c>
      <c r="M1101" s="21" t="s">
        <v>1</v>
      </c>
      <c r="N1101" s="26" t="s">
        <v>22</v>
      </c>
      <c r="O1101" s="26" t="s">
        <v>23</v>
      </c>
    </row>
    <row r="1102" spans="6:15" ht="14.1" customHeight="1" x14ac:dyDescent="0.2">
      <c r="F1102" s="38" t="s">
        <v>20</v>
      </c>
      <c r="G1102" s="77">
        <f>SUMIFS(I2:I1072, H2:H1072,"&gt;0")</f>
        <v>529</v>
      </c>
      <c r="H1102" s="77">
        <f>SUMIFS(I2:I1072, H2:H1072,"&gt;0", D2:D1072, "=0*")</f>
        <v>0</v>
      </c>
      <c r="I1102" s="77">
        <f>SUMIFS(I2:I1072, H2:H1072,"&gt;0", D2:D1072, "=1*")</f>
        <v>2</v>
      </c>
      <c r="J1102" s="77">
        <f>SUMIFS(I2:I1072, H2:H1072,"&gt;0", D2:D1072, "=2*")</f>
        <v>4</v>
      </c>
      <c r="K1102" s="77">
        <f>SUMIFS(I2:I1072, H2:H1072,"&gt;0", D2:D1072, "=3*")</f>
        <v>16</v>
      </c>
      <c r="L1102" s="91">
        <f>SUMIFS(I2:I1072, H2:H1072,"&gt;0", D2:D1072, "=V*")</f>
        <v>44</v>
      </c>
      <c r="M1102" s="76">
        <f>SUMIFS(I2:I1072, H2:H1072,"&gt;0", D2:D1072, "=U*")</f>
        <v>2</v>
      </c>
      <c r="N1102" s="92">
        <f>SUBTOTAL(9,H1102:M1102)</f>
        <v>68</v>
      </c>
      <c r="O1102" s="80">
        <f>G1102-N1102</f>
        <v>461</v>
      </c>
    </row>
    <row r="1103" spans="6:15" ht="14.1" customHeight="1" x14ac:dyDescent="0.2">
      <c r="F1103" s="38" t="s">
        <v>34</v>
      </c>
      <c r="G1103" s="77">
        <f>SUMIFS(K2:K1072, J2:J1072,"&gt;0")</f>
        <v>1413</v>
      </c>
      <c r="H1103" s="77">
        <f>SUMIFS(K2:K1072, J2:J1072,"&gt;0", D2:D1072, "=0*")</f>
        <v>0</v>
      </c>
      <c r="I1103" s="77">
        <f>SUMIFS(K2:K1072, J2:J1072,"&gt;0", D2:D1072, "=1*")</f>
        <v>2</v>
      </c>
      <c r="J1103" s="77">
        <f>SUMIFS(K2:K1072, J2:J1072,"&gt;0", D2:D1072, "=2*")</f>
        <v>3</v>
      </c>
      <c r="K1103" s="77">
        <f>SUMIFS(K2:K1072, J2:J1072,"&gt;0", D2:D1072, "=3*")</f>
        <v>13</v>
      </c>
      <c r="L1103" s="91">
        <f>SUMIFS(K2:K1072, J2:J1072,"&gt;0", D2:D1072, "=V*")</f>
        <v>49</v>
      </c>
      <c r="M1103" s="76">
        <f>SUMIFS(K2:K1072, J2:J1072,"&gt;0", D2:D1072, "=U*")</f>
        <v>6</v>
      </c>
      <c r="N1103" s="92">
        <f>SUBTOTAL(9,H1103:M1103)</f>
        <v>73</v>
      </c>
      <c r="O1103" s="79">
        <f t="shared" ref="O1103:O1104" si="75">G1103-N1103</f>
        <v>1340</v>
      </c>
    </row>
    <row r="1104" spans="6:15" ht="14.1" customHeight="1" x14ac:dyDescent="0.2">
      <c r="F1104" s="38" t="s">
        <v>35</v>
      </c>
      <c r="G1104" s="77">
        <f>SUMIFS(O2:O1072, N2:N1072,"&gt;0")</f>
        <v>1246</v>
      </c>
      <c r="H1104" s="77">
        <f>SUMIFS(O2:O1072, N2:N1072,"&gt;0", D2:D1072, "=0*")</f>
        <v>0</v>
      </c>
      <c r="I1104" s="77">
        <f>SUMIFS(O2:O1072, N2:N1072,"&gt;0", D2:D1072, "=1*")</f>
        <v>1</v>
      </c>
      <c r="J1104" s="77">
        <f>SUMIFS(O2:O1072, N2:N1072,"&gt;0", D2:D1072, "=2*")</f>
        <v>3</v>
      </c>
      <c r="K1104" s="77">
        <f>SUMIFS(O2:O1072, N2:N1072,"&gt;0", D2:D1072, "=3*")</f>
        <v>11</v>
      </c>
      <c r="L1104" s="91">
        <f>SUMIFS(O2:O1072, N2:N1072,"&gt;0", D2:D1072, "=V*")</f>
        <v>46</v>
      </c>
      <c r="M1104" s="76">
        <f>SUMIFS(O2:O1072, N2:N1072,"&gt;0", D2:D1072, "=U*")</f>
        <v>3</v>
      </c>
      <c r="N1104" s="92">
        <f>SUBTOTAL(9,H1104:M1104)</f>
        <v>64</v>
      </c>
      <c r="O1104" s="79">
        <f t="shared" si="75"/>
        <v>1182</v>
      </c>
    </row>
  </sheetData>
  <autoFilter ref="A1:S1074" xr:uid="{A182E0C7-6DFF-43F8-BFA1-4078C5B2AEE7}">
    <filterColumn colId="6">
      <filters>
        <filter val="1"/>
        <filter val="10"/>
        <filter val="11"/>
        <filter val="12"/>
        <filter val="13"/>
        <filter val="14"/>
        <filter val="15"/>
        <filter val="16"/>
        <filter val="17"/>
        <filter val="18"/>
        <filter val="19"/>
        <filter val="2"/>
        <filter val="20"/>
        <filter val="21"/>
        <filter val="22"/>
        <filter val="23"/>
        <filter val="24"/>
        <filter val="25"/>
        <filter val="26"/>
        <filter val="27"/>
        <filter val="29"/>
        <filter val="3"/>
        <filter val="30"/>
        <filter val="32"/>
        <filter val="33"/>
        <filter val="3431"/>
        <filter val="36"/>
        <filter val="4"/>
        <filter val="44"/>
        <filter val="441"/>
        <filter val="5"/>
        <filter val="6"/>
        <filter val="7"/>
        <filter val="8"/>
        <filter val="9"/>
      </filters>
    </filterColumn>
  </autoFilter>
  <sortState xmlns:xlrd2="http://schemas.microsoft.com/office/spreadsheetml/2017/richdata2" ref="A2:S1072">
    <sortCondition ref="A2:A1072"/>
  </sortState>
  <pageMargins left="0.25" right="0.25" top="0.75" bottom="0.75" header="0.3" footer="0.3"/>
  <pageSetup paperSize="9" scale="51" fitToHeight="0" orientation="portrait" useFirstPageNumber="1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Oliver Karbiener</cp:lastModifiedBy>
  <cp:lastPrinted>2020-03-06T16:54:29Z</cp:lastPrinted>
  <dcterms:modified xsi:type="dcterms:W3CDTF">2022-09-15T15:35:44Z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cp:revision>0</cp:revision>
  <dc:subject/>
  <dc:title/>
</cp:coreProperties>
</file>