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070E0296-1AB9-455F-90FF-39C8350B83E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<sst xmlns="http://schemas.openxmlformats.org/spreadsheetml/2006/main" count="3372" uniqueCount="2108">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</sst>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8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 applyAlignment="1"/>
    <xf numFmtId="1" fontId="4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39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996" width="11.5703125" style="64"/>
    <col min="997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5">
        <f t="shared" ref="G2:G65" si="0">SUM(H2, J2)</f>
        <v>7</v>
      </c>
      <c r="H2" s="27">
        <v>5</v>
      </c>
      <c r="I2" s="28">
        <v>3</v>
      </c>
      <c r="J2" s="27">
        <f t="shared" ref="J2:J65" si="1">L2+N2</f>
        <v>2</v>
      </c>
      <c r="K2" s="28">
        <f t="shared" ref="K2:K65" si="2">MAX(P2:S2, M2)</f>
        <v>5</v>
      </c>
      <c r="L2" s="49">
        <v>0</v>
      </c>
      <c r="M2" s="4">
        <v>0</v>
      </c>
      <c r="N2" s="49">
        <v>2</v>
      </c>
      <c r="O2" s="28">
        <f t="shared" ref="O2:O65" si="3">MAX(P2:S2)</f>
        <v>5</v>
      </c>
      <c r="P2" s="42">
        <v>5</v>
      </c>
      <c r="Q2" s="4">
        <v>0</v>
      </c>
      <c r="R2" s="4">
        <v>1</v>
      </c>
      <c r="S2" s="4"/>
    </row>
    <row r="3" spans="1:19" customFormat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5">
        <f t="shared" si="0"/>
        <v>1</v>
      </c>
      <c r="H3" s="29">
        <v>0</v>
      </c>
      <c r="I3" s="30">
        <v>0</v>
      </c>
      <c r="J3" s="27">
        <f t="shared" si="1"/>
        <v>1</v>
      </c>
      <c r="K3" s="28">
        <f t="shared" si="2"/>
        <v>1</v>
      </c>
      <c r="L3" s="50">
        <v>0</v>
      </c>
      <c r="M3" s="2">
        <v>0</v>
      </c>
      <c r="N3" s="50">
        <v>1</v>
      </c>
      <c r="O3" s="28">
        <f t="shared" si="3"/>
        <v>1</v>
      </c>
      <c r="P3" s="43">
        <v>1</v>
      </c>
      <c r="Q3" s="2">
        <v>0</v>
      </c>
      <c r="R3" s="2">
        <v>0</v>
      </c>
      <c r="S3" s="2"/>
    </row>
    <row r="4" spans="1:19" customFormat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5">
        <f t="shared" si="0"/>
        <v>1</v>
      </c>
      <c r="H4" s="29">
        <v>1</v>
      </c>
      <c r="I4" s="30">
        <v>1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/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/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5">
        <f t="shared" si="0"/>
        <v>0</v>
      </c>
      <c r="H6" s="29">
        <v>0</v>
      </c>
      <c r="I6" s="30">
        <v>0</v>
      </c>
      <c r="J6" s="27">
        <f t="shared" si="1"/>
        <v>0</v>
      </c>
      <c r="K6" s="28">
        <f t="shared" si="2"/>
        <v>0</v>
      </c>
      <c r="L6" s="50">
        <v>0</v>
      </c>
      <c r="M6" s="2">
        <v>0</v>
      </c>
      <c r="N6" s="50">
        <v>0</v>
      </c>
      <c r="O6" s="28">
        <f t="shared" si="3"/>
        <v>0</v>
      </c>
      <c r="P6" s="43">
        <v>0</v>
      </c>
      <c r="Q6" s="2">
        <v>0</v>
      </c>
      <c r="R6" s="2">
        <v>0</v>
      </c>
      <c r="S6" s="2"/>
    </row>
    <row r="7" spans="1:19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5">
        <f t="shared" si="0"/>
        <v>15</v>
      </c>
      <c r="H7" s="29">
        <v>14</v>
      </c>
      <c r="I7" s="30">
        <v>8</v>
      </c>
      <c r="J7" s="27">
        <f t="shared" si="1"/>
        <v>1</v>
      </c>
      <c r="K7" s="28">
        <f t="shared" si="2"/>
        <v>1</v>
      </c>
      <c r="L7" s="50">
        <v>0</v>
      </c>
      <c r="M7" s="2">
        <v>0</v>
      </c>
      <c r="N7" s="50">
        <v>1</v>
      </c>
      <c r="O7" s="28">
        <f t="shared" si="3"/>
        <v>1</v>
      </c>
      <c r="P7" s="43">
        <v>0</v>
      </c>
      <c r="Q7" s="2">
        <v>0</v>
      </c>
      <c r="R7" s="2">
        <v>1</v>
      </c>
      <c r="S7" s="2"/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5">
        <f t="shared" si="0"/>
        <v>9</v>
      </c>
      <c r="H8" s="29">
        <v>4</v>
      </c>
      <c r="I8" s="30">
        <v>1</v>
      </c>
      <c r="J8" s="27">
        <f t="shared" si="1"/>
        <v>5</v>
      </c>
      <c r="K8" s="28">
        <f t="shared" si="2"/>
        <v>9</v>
      </c>
      <c r="L8" s="50">
        <v>0</v>
      </c>
      <c r="M8" s="2">
        <v>0</v>
      </c>
      <c r="N8" s="50">
        <v>5</v>
      </c>
      <c r="O8" s="28">
        <f t="shared" si="3"/>
        <v>9</v>
      </c>
      <c r="P8" s="43">
        <v>9</v>
      </c>
      <c r="Q8" s="2">
        <v>3</v>
      </c>
      <c r="R8" s="2">
        <v>3</v>
      </c>
      <c r="S8" s="2"/>
    </row>
    <row r="9" spans="1:19" customFormat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5">
        <f t="shared" si="0"/>
        <v>1</v>
      </c>
      <c r="H9" s="29">
        <v>0</v>
      </c>
      <c r="I9" s="30">
        <v>0</v>
      </c>
      <c r="J9" s="27">
        <f t="shared" si="1"/>
        <v>1</v>
      </c>
      <c r="K9" s="28">
        <f t="shared" si="2"/>
        <v>1</v>
      </c>
      <c r="L9" s="50">
        <v>0</v>
      </c>
      <c r="M9" s="2">
        <v>0</v>
      </c>
      <c r="N9" s="50">
        <v>1</v>
      </c>
      <c r="O9" s="28">
        <f t="shared" si="3"/>
        <v>1</v>
      </c>
      <c r="P9" s="43">
        <v>1</v>
      </c>
      <c r="Q9" s="2">
        <v>0</v>
      </c>
      <c r="R9" s="2">
        <v>0</v>
      </c>
      <c r="S9" s="2"/>
    </row>
    <row r="10" spans="1:19" customFormat="1" hidden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5">
        <f t="shared" si="0"/>
        <v>0</v>
      </c>
      <c r="H10" s="29">
        <v>0</v>
      </c>
      <c r="I10" s="30">
        <v>0</v>
      </c>
      <c r="J10" s="27">
        <f t="shared" si="1"/>
        <v>0</v>
      </c>
      <c r="K10" s="28">
        <f t="shared" si="2"/>
        <v>0</v>
      </c>
      <c r="L10" s="50">
        <v>0</v>
      </c>
      <c r="M10" s="2">
        <v>0</v>
      </c>
      <c r="N10" s="50">
        <v>0</v>
      </c>
      <c r="O10" s="28">
        <f t="shared" si="3"/>
        <v>0</v>
      </c>
      <c r="P10" s="43">
        <v>0</v>
      </c>
      <c r="Q10" s="2">
        <v>0</v>
      </c>
      <c r="R10" s="2">
        <v>0</v>
      </c>
      <c r="S10" s="2"/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2">
        <v>0</v>
      </c>
      <c r="N11" s="50">
        <v>0</v>
      </c>
      <c r="O11" s="28">
        <f t="shared" si="3"/>
        <v>0</v>
      </c>
      <c r="P11" s="43">
        <v>0</v>
      </c>
      <c r="Q11" s="2">
        <v>0</v>
      </c>
      <c r="R11" s="2">
        <v>0</v>
      </c>
      <c r="S11" s="2"/>
    </row>
    <row r="12" spans="1:19" customFormat="1" hidden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5">
        <f t="shared" si="0"/>
        <v>0</v>
      </c>
      <c r="H12" s="29">
        <v>0</v>
      </c>
      <c r="I12" s="30">
        <v>0</v>
      </c>
      <c r="J12" s="27">
        <f t="shared" si="1"/>
        <v>0</v>
      </c>
      <c r="K12" s="28">
        <f t="shared" si="2"/>
        <v>0</v>
      </c>
      <c r="L12" s="50">
        <v>0</v>
      </c>
      <c r="M12" s="2">
        <v>0</v>
      </c>
      <c r="N12" s="50">
        <v>0</v>
      </c>
      <c r="O12" s="28">
        <f t="shared" si="3"/>
        <v>0</v>
      </c>
      <c r="P12" s="43">
        <v>0</v>
      </c>
      <c r="Q12" s="2">
        <v>0</v>
      </c>
      <c r="R12" s="2">
        <v>0</v>
      </c>
      <c r="S12" s="2"/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/>
    </row>
    <row r="14" spans="1:19" customFormat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5">
        <f t="shared" si="0"/>
        <v>4</v>
      </c>
      <c r="H14" s="29">
        <v>4</v>
      </c>
      <c r="I14" s="30">
        <v>1</v>
      </c>
      <c r="J14" s="27">
        <f t="shared" si="1"/>
        <v>0</v>
      </c>
      <c r="K14" s="28">
        <f t="shared" si="2"/>
        <v>0</v>
      </c>
      <c r="L14" s="50">
        <v>0</v>
      </c>
      <c r="M14" s="2">
        <v>0</v>
      </c>
      <c r="N14" s="50">
        <v>0</v>
      </c>
      <c r="O14" s="28">
        <f t="shared" si="3"/>
        <v>0</v>
      </c>
      <c r="P14" s="43">
        <v>0</v>
      </c>
      <c r="Q14" s="2">
        <v>0</v>
      </c>
      <c r="R14" s="2">
        <v>0</v>
      </c>
      <c r="S14" s="2"/>
    </row>
    <row r="15" spans="1:19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5">
        <f t="shared" si="0"/>
        <v>3</v>
      </c>
      <c r="H15" s="29">
        <v>2</v>
      </c>
      <c r="I15" s="30">
        <v>1</v>
      </c>
      <c r="J15" s="27">
        <f t="shared" si="1"/>
        <v>1</v>
      </c>
      <c r="K15" s="28">
        <f t="shared" si="2"/>
        <v>10</v>
      </c>
      <c r="L15" s="50">
        <v>0</v>
      </c>
      <c r="M15" s="2">
        <v>0</v>
      </c>
      <c r="N15" s="50">
        <v>1</v>
      </c>
      <c r="O15" s="28">
        <f t="shared" si="3"/>
        <v>10</v>
      </c>
      <c r="P15" s="43">
        <v>10</v>
      </c>
      <c r="Q15" s="2">
        <v>0</v>
      </c>
      <c r="R15" s="2">
        <v>0</v>
      </c>
      <c r="S15" s="2"/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5">
        <f t="shared" si="0"/>
        <v>0</v>
      </c>
      <c r="H16" s="29">
        <v>0</v>
      </c>
      <c r="I16" s="30">
        <v>0</v>
      </c>
      <c r="J16" s="27">
        <f t="shared" si="1"/>
        <v>0</v>
      </c>
      <c r="K16" s="28">
        <f t="shared" si="2"/>
        <v>0</v>
      </c>
      <c r="L16" s="50">
        <v>0</v>
      </c>
      <c r="M16" s="2">
        <v>0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/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/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5">
        <f t="shared" si="0"/>
        <v>13</v>
      </c>
      <c r="H18" s="29">
        <v>9</v>
      </c>
      <c r="I18" s="30">
        <v>10</v>
      </c>
      <c r="J18" s="27">
        <f t="shared" si="1"/>
        <v>4</v>
      </c>
      <c r="K18" s="28">
        <f t="shared" si="2"/>
        <v>12</v>
      </c>
      <c r="L18" s="50">
        <v>0</v>
      </c>
      <c r="M18" s="2">
        <v>0</v>
      </c>
      <c r="N18" s="50">
        <v>4</v>
      </c>
      <c r="O18" s="28">
        <f t="shared" si="3"/>
        <v>12</v>
      </c>
      <c r="P18" s="43">
        <v>12</v>
      </c>
      <c r="Q18" s="2">
        <v>2</v>
      </c>
      <c r="R18" s="2">
        <v>5</v>
      </c>
      <c r="S18" s="2"/>
    </row>
    <row r="19" spans="1:19" customFormat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5">
        <f t="shared" si="0"/>
        <v>2</v>
      </c>
      <c r="H19" s="29">
        <v>2</v>
      </c>
      <c r="I19" s="30">
        <v>1</v>
      </c>
      <c r="J19" s="27">
        <f t="shared" si="1"/>
        <v>0</v>
      </c>
      <c r="K19" s="28">
        <f t="shared" si="2"/>
        <v>0</v>
      </c>
      <c r="L19" s="50">
        <v>0</v>
      </c>
      <c r="M19" s="2">
        <v>0</v>
      </c>
      <c r="N19" s="50">
        <v>0</v>
      </c>
      <c r="O19" s="28">
        <f t="shared" si="3"/>
        <v>0</v>
      </c>
      <c r="P19" s="43">
        <v>0</v>
      </c>
      <c r="Q19" s="2">
        <v>0</v>
      </c>
      <c r="R19" s="2">
        <v>0</v>
      </c>
      <c r="S19" s="2"/>
    </row>
    <row r="20" spans="1:19" x14ac:dyDescent="0.2">
      <c r="A20" s="2">
        <v>67490</v>
      </c>
      <c r="B20" s="3"/>
      <c r="C20" s="3"/>
      <c r="D20" s="93" t="s">
        <v>83</v>
      </c>
      <c r="E20" s="3" t="s">
        <v>84</v>
      </c>
      <c r="F20" s="16" t="s">
        <v>85</v>
      </c>
      <c r="G20" s="45">
        <f t="shared" si="0"/>
        <v>4</v>
      </c>
      <c r="H20" s="29">
        <v>3</v>
      </c>
      <c r="I20" s="30">
        <v>1</v>
      </c>
      <c r="J20" s="27">
        <f t="shared" si="1"/>
        <v>1</v>
      </c>
      <c r="K20" s="28">
        <f t="shared" si="2"/>
        <v>1</v>
      </c>
      <c r="L20" s="50">
        <v>1</v>
      </c>
      <c r="M20" s="2">
        <v>1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/>
    </row>
    <row r="21" spans="1:19" customFormat="1" hidden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5">
        <f t="shared" si="0"/>
        <v>0</v>
      </c>
      <c r="H21" s="29">
        <v>0</v>
      </c>
      <c r="I21" s="30">
        <v>0</v>
      </c>
      <c r="J21" s="27">
        <f t="shared" si="1"/>
        <v>0</v>
      </c>
      <c r="K21" s="28">
        <f t="shared" si="2"/>
        <v>0</v>
      </c>
      <c r="L21" s="50">
        <v>0</v>
      </c>
      <c r="M21" s="2">
        <v>0</v>
      </c>
      <c r="N21" s="50">
        <v>0</v>
      </c>
      <c r="O21" s="28">
        <f t="shared" si="3"/>
        <v>0</v>
      </c>
      <c r="P21" s="43">
        <v>0</v>
      </c>
      <c r="Q21" s="2">
        <v>0</v>
      </c>
      <c r="R21" s="2">
        <v>0</v>
      </c>
      <c r="S21" s="2"/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5">
        <f t="shared" si="0"/>
        <v>4</v>
      </c>
      <c r="H22" s="29">
        <v>1</v>
      </c>
      <c r="I22" s="30">
        <v>2</v>
      </c>
      <c r="J22" s="27">
        <f t="shared" si="1"/>
        <v>3</v>
      </c>
      <c r="K22" s="28">
        <f t="shared" si="2"/>
        <v>4</v>
      </c>
      <c r="L22" s="50">
        <v>0</v>
      </c>
      <c r="M22" s="2">
        <v>0</v>
      </c>
      <c r="N22" s="50">
        <v>3</v>
      </c>
      <c r="O22" s="28">
        <f t="shared" si="3"/>
        <v>4</v>
      </c>
      <c r="P22" s="43">
        <v>4</v>
      </c>
      <c r="Q22" s="2">
        <v>1</v>
      </c>
      <c r="R22" s="2">
        <v>0</v>
      </c>
      <c r="S22" s="2"/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5">
        <f t="shared" si="0"/>
        <v>7</v>
      </c>
      <c r="H23" s="29">
        <v>6</v>
      </c>
      <c r="I23" s="30">
        <v>4</v>
      </c>
      <c r="J23" s="27">
        <f t="shared" si="1"/>
        <v>1</v>
      </c>
      <c r="K23" s="28">
        <f t="shared" si="2"/>
        <v>3</v>
      </c>
      <c r="L23" s="50">
        <v>0</v>
      </c>
      <c r="M23" s="2">
        <v>0</v>
      </c>
      <c r="N23" s="50">
        <v>1</v>
      </c>
      <c r="O23" s="28">
        <f t="shared" si="3"/>
        <v>3</v>
      </c>
      <c r="P23" s="43">
        <v>3</v>
      </c>
      <c r="Q23" s="2">
        <v>0</v>
      </c>
      <c r="R23" s="2">
        <v>0</v>
      </c>
      <c r="S23" s="2"/>
    </row>
    <row r="24" spans="1:19" customFormat="1" hidden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5">
        <f t="shared" si="0"/>
        <v>0</v>
      </c>
      <c r="H24" s="29">
        <v>0</v>
      </c>
      <c r="I24" s="30">
        <v>0</v>
      </c>
      <c r="J24" s="27">
        <f t="shared" si="1"/>
        <v>0</v>
      </c>
      <c r="K24" s="28">
        <f t="shared" si="2"/>
        <v>0</v>
      </c>
      <c r="L24" s="50">
        <v>0</v>
      </c>
      <c r="M24" s="2">
        <v>0</v>
      </c>
      <c r="N24" s="50">
        <v>0</v>
      </c>
      <c r="O24" s="28">
        <f t="shared" si="3"/>
        <v>0</v>
      </c>
      <c r="P24" s="43">
        <v>0</v>
      </c>
      <c r="Q24" s="2">
        <v>0</v>
      </c>
      <c r="R24" s="2">
        <v>0</v>
      </c>
      <c r="S24" s="2"/>
    </row>
    <row r="25" spans="1:19" customFormat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5">
        <f t="shared" si="0"/>
        <v>5</v>
      </c>
      <c r="H25" s="29">
        <v>5</v>
      </c>
      <c r="I25" s="30">
        <v>3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/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/>
    </row>
    <row r="27" spans="1:19" customFormat="1" hidden="1" x14ac:dyDescent="0.2">
      <c r="A27" s="2">
        <v>67730</v>
      </c>
      <c r="B27" s="3"/>
      <c r="C27" s="3"/>
      <c r="D27" s="93" t="s">
        <v>98</v>
      </c>
      <c r="E27" s="3" t="s">
        <v>99</v>
      </c>
      <c r="F27" s="16" t="s">
        <v>100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2">
        <v>0</v>
      </c>
      <c r="N27" s="50">
        <v>0</v>
      </c>
      <c r="O27" s="28">
        <f t="shared" si="3"/>
        <v>0</v>
      </c>
      <c r="P27" s="43">
        <v>0</v>
      </c>
      <c r="Q27" s="2">
        <v>0</v>
      </c>
      <c r="R27" s="2">
        <v>0</v>
      </c>
      <c r="S27" s="2"/>
    </row>
    <row r="28" spans="1:19" hidden="1" x14ac:dyDescent="0.2">
      <c r="A28" s="2">
        <v>67770</v>
      </c>
      <c r="B28" s="3"/>
      <c r="C28" s="3"/>
      <c r="D28" s="93" t="s">
        <v>83</v>
      </c>
      <c r="E28" s="3" t="s">
        <v>101</v>
      </c>
      <c r="F28" s="16" t="s">
        <v>102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/>
    </row>
    <row r="29" spans="1:19" customFormat="1" hidden="1" x14ac:dyDescent="0.2">
      <c r="A29" s="2">
        <v>67780</v>
      </c>
      <c r="B29" s="3"/>
      <c r="C29" s="3"/>
      <c r="D29" s="93" t="s">
        <v>103</v>
      </c>
      <c r="E29" s="3" t="s">
        <v>104</v>
      </c>
      <c r="F29" s="16" t="s">
        <v>105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/>
    </row>
    <row r="30" spans="1:19" hidden="1" x14ac:dyDescent="0.2">
      <c r="A30" s="2">
        <v>67800</v>
      </c>
      <c r="B30" s="3"/>
      <c r="C30" s="3"/>
      <c r="D30" s="93" t="s">
        <v>98</v>
      </c>
      <c r="E30" s="3" t="s">
        <v>106</v>
      </c>
      <c r="F30" s="16" t="s">
        <v>107</v>
      </c>
      <c r="G30" s="45">
        <f t="shared" si="0"/>
        <v>0</v>
      </c>
      <c r="H30" s="29">
        <v>0</v>
      </c>
      <c r="I30" s="30">
        <v>0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/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5">
        <f t="shared" si="0"/>
        <v>0</v>
      </c>
      <c r="H31" s="29">
        <v>0</v>
      </c>
      <c r="I31" s="30">
        <v>0</v>
      </c>
      <c r="J31" s="27">
        <f t="shared" si="1"/>
        <v>0</v>
      </c>
      <c r="K31" s="28">
        <f t="shared" si="2"/>
        <v>0</v>
      </c>
      <c r="L31" s="50">
        <v>0</v>
      </c>
      <c r="M31" s="2">
        <v>0</v>
      </c>
      <c r="N31" s="50">
        <v>0</v>
      </c>
      <c r="O31" s="28">
        <f t="shared" si="3"/>
        <v>0</v>
      </c>
      <c r="P31" s="43">
        <v>0</v>
      </c>
      <c r="Q31" s="2">
        <v>0</v>
      </c>
      <c r="R31" s="2">
        <v>0</v>
      </c>
      <c r="S31" s="2"/>
    </row>
    <row r="32" spans="1:19" customFormat="1" hidden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5">
        <f t="shared" si="0"/>
        <v>0</v>
      </c>
      <c r="H32" s="29">
        <v>0</v>
      </c>
      <c r="I32" s="30">
        <v>0</v>
      </c>
      <c r="J32" s="27">
        <f t="shared" si="1"/>
        <v>0</v>
      </c>
      <c r="K32" s="28">
        <f t="shared" si="2"/>
        <v>0</v>
      </c>
      <c r="L32" s="50">
        <v>0</v>
      </c>
      <c r="M32" s="2">
        <v>0</v>
      </c>
      <c r="N32" s="50">
        <v>0</v>
      </c>
      <c r="O32" s="28">
        <f t="shared" si="3"/>
        <v>0</v>
      </c>
      <c r="P32" s="43">
        <v>0</v>
      </c>
      <c r="Q32" s="2">
        <v>0</v>
      </c>
      <c r="R32" s="2">
        <v>0</v>
      </c>
      <c r="S32" s="2"/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/>
    </row>
    <row r="34" spans="1:19" customFormat="1" hidden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5">
        <f t="shared" si="0"/>
        <v>0</v>
      </c>
      <c r="H34" s="29">
        <v>0</v>
      </c>
      <c r="I34" s="30">
        <v>0</v>
      </c>
      <c r="J34" s="27">
        <f t="shared" si="1"/>
        <v>0</v>
      </c>
      <c r="K34" s="28">
        <f t="shared" si="2"/>
        <v>0</v>
      </c>
      <c r="L34" s="50">
        <v>0</v>
      </c>
      <c r="M34" s="2">
        <v>0</v>
      </c>
      <c r="N34" s="50">
        <v>0</v>
      </c>
      <c r="O34" s="28">
        <f t="shared" si="3"/>
        <v>0</v>
      </c>
      <c r="P34" s="43">
        <v>0</v>
      </c>
      <c r="Q34" s="2">
        <v>0</v>
      </c>
      <c r="R34" s="2">
        <v>0</v>
      </c>
      <c r="S34" s="2"/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/>
    </row>
    <row r="36" spans="1:19" hidden="1" x14ac:dyDescent="0.2">
      <c r="A36" s="2">
        <v>68050</v>
      </c>
      <c r="B36" s="3"/>
      <c r="C36" s="3"/>
      <c r="D36" s="93" t="s">
        <v>98</v>
      </c>
      <c r="E36" s="3" t="s">
        <v>119</v>
      </c>
      <c r="F36" s="16" t="s">
        <v>120</v>
      </c>
      <c r="G36" s="45">
        <f t="shared" si="0"/>
        <v>0</v>
      </c>
      <c r="H36" s="29">
        <v>0</v>
      </c>
      <c r="I36" s="30">
        <v>0</v>
      </c>
      <c r="J36" s="27">
        <f t="shared" si="1"/>
        <v>0</v>
      </c>
      <c r="K36" s="28">
        <f t="shared" si="2"/>
        <v>0</v>
      </c>
      <c r="L36" s="50">
        <v>0</v>
      </c>
      <c r="M36" s="2">
        <v>0</v>
      </c>
      <c r="N36" s="50">
        <v>0</v>
      </c>
      <c r="O36" s="28">
        <f t="shared" si="3"/>
        <v>0</v>
      </c>
      <c r="P36" s="43">
        <v>0</v>
      </c>
      <c r="Q36" s="2">
        <v>0</v>
      </c>
      <c r="R36" s="2">
        <v>0</v>
      </c>
      <c r="S36" s="2"/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/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5">
        <f t="shared" si="0"/>
        <v>1</v>
      </c>
      <c r="H38" s="29">
        <v>1</v>
      </c>
      <c r="I38" s="30">
        <v>1</v>
      </c>
      <c r="J38" s="27">
        <f t="shared" si="1"/>
        <v>0</v>
      </c>
      <c r="K38" s="28">
        <f t="shared" si="2"/>
        <v>0</v>
      </c>
      <c r="L38" s="50">
        <v>0</v>
      </c>
      <c r="M38" s="2">
        <v>0</v>
      </c>
      <c r="N38" s="50">
        <v>0</v>
      </c>
      <c r="O38" s="28">
        <f t="shared" si="3"/>
        <v>0</v>
      </c>
      <c r="P38" s="43">
        <v>0</v>
      </c>
      <c r="Q38" s="2">
        <v>0</v>
      </c>
      <c r="R38" s="2">
        <v>0</v>
      </c>
      <c r="S38" s="2"/>
    </row>
    <row r="39" spans="1:19" customFormat="1" hidden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5">
        <f t="shared" si="0"/>
        <v>0</v>
      </c>
      <c r="H39" s="29">
        <v>0</v>
      </c>
      <c r="I39" s="30">
        <v>0</v>
      </c>
      <c r="J39" s="27">
        <f t="shared" si="1"/>
        <v>0</v>
      </c>
      <c r="K39" s="28">
        <f t="shared" si="2"/>
        <v>0</v>
      </c>
      <c r="L39" s="50">
        <v>0</v>
      </c>
      <c r="M39" s="2">
        <v>0</v>
      </c>
      <c r="N39" s="50">
        <v>0</v>
      </c>
      <c r="O39" s="28">
        <f t="shared" si="3"/>
        <v>0</v>
      </c>
      <c r="P39" s="43">
        <v>0</v>
      </c>
      <c r="Q39" s="2">
        <v>0</v>
      </c>
      <c r="R39" s="2">
        <v>0</v>
      </c>
      <c r="S39" s="2"/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5">
        <f t="shared" si="0"/>
        <v>6</v>
      </c>
      <c r="H40" s="94">
        <v>1</v>
      </c>
      <c r="I40" s="95">
        <v>1</v>
      </c>
      <c r="J40" s="27">
        <f t="shared" si="1"/>
        <v>5</v>
      </c>
      <c r="K40" s="28">
        <f t="shared" si="2"/>
        <v>1</v>
      </c>
      <c r="L40" s="50">
        <v>0</v>
      </c>
      <c r="M40" s="2">
        <v>0</v>
      </c>
      <c r="N40" s="50">
        <v>5</v>
      </c>
      <c r="O40" s="28">
        <f t="shared" si="3"/>
        <v>1</v>
      </c>
      <c r="P40" s="43">
        <v>0</v>
      </c>
      <c r="Q40" s="2">
        <v>1</v>
      </c>
      <c r="R40" s="2">
        <v>1</v>
      </c>
      <c r="S40" s="2"/>
    </row>
    <row r="41" spans="1:19" customFormat="1" hidden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5">
        <f t="shared" si="0"/>
        <v>0</v>
      </c>
      <c r="H41" s="29">
        <v>0</v>
      </c>
      <c r="I41" s="30">
        <v>0</v>
      </c>
      <c r="J41" s="27">
        <f t="shared" si="1"/>
        <v>0</v>
      </c>
      <c r="K41" s="28">
        <f t="shared" si="2"/>
        <v>0</v>
      </c>
      <c r="L41" s="50">
        <v>0</v>
      </c>
      <c r="M41" s="2">
        <v>0</v>
      </c>
      <c r="N41" s="50">
        <v>0</v>
      </c>
      <c r="O41" s="28">
        <f t="shared" si="3"/>
        <v>0</v>
      </c>
      <c r="P41" s="43">
        <v>0</v>
      </c>
      <c r="Q41" s="2">
        <v>0</v>
      </c>
      <c r="R41" s="2">
        <v>0</v>
      </c>
      <c r="S41" s="2"/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2">
        <v>0</v>
      </c>
      <c r="N42" s="50">
        <v>0</v>
      </c>
      <c r="O42" s="28">
        <f t="shared" si="3"/>
        <v>0</v>
      </c>
      <c r="P42" s="43">
        <v>0</v>
      </c>
      <c r="Q42" s="2">
        <v>0</v>
      </c>
      <c r="R42" s="2">
        <v>0</v>
      </c>
      <c r="S42" s="2"/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5">
        <f t="shared" si="0"/>
        <v>3</v>
      </c>
      <c r="H43" s="29">
        <v>0</v>
      </c>
      <c r="I43" s="30">
        <v>0</v>
      </c>
      <c r="J43" s="27">
        <f t="shared" si="1"/>
        <v>3</v>
      </c>
      <c r="K43" s="28">
        <f t="shared" si="2"/>
        <v>1</v>
      </c>
      <c r="L43" s="50">
        <v>0</v>
      </c>
      <c r="M43" s="2">
        <v>0</v>
      </c>
      <c r="N43" s="50">
        <v>3</v>
      </c>
      <c r="O43" s="28">
        <f t="shared" si="3"/>
        <v>1</v>
      </c>
      <c r="P43" s="43">
        <v>1</v>
      </c>
      <c r="Q43" s="2">
        <v>1</v>
      </c>
      <c r="R43" s="2">
        <v>0</v>
      </c>
      <c r="S43" s="2"/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5">
        <f t="shared" si="0"/>
        <v>8</v>
      </c>
      <c r="H44" s="29">
        <v>5</v>
      </c>
      <c r="I44" s="30">
        <v>2</v>
      </c>
      <c r="J44" s="27">
        <f t="shared" si="1"/>
        <v>3</v>
      </c>
      <c r="K44" s="28">
        <f t="shared" si="2"/>
        <v>3</v>
      </c>
      <c r="L44" s="50">
        <v>0</v>
      </c>
      <c r="M44" s="2">
        <v>0</v>
      </c>
      <c r="N44" s="50">
        <v>3</v>
      </c>
      <c r="O44" s="28">
        <f t="shared" si="3"/>
        <v>3</v>
      </c>
      <c r="P44" s="43">
        <v>3</v>
      </c>
      <c r="Q44" s="2">
        <v>0</v>
      </c>
      <c r="R44" s="2">
        <v>0</v>
      </c>
      <c r="S44" s="2"/>
    </row>
    <row r="45" spans="1:19" hidden="1" x14ac:dyDescent="0.2">
      <c r="A45" s="2">
        <v>68390</v>
      </c>
      <c r="B45" s="3"/>
      <c r="C45" s="3"/>
      <c r="D45" s="93" t="s">
        <v>98</v>
      </c>
      <c r="E45" s="3" t="s">
        <v>138</v>
      </c>
      <c r="F45" s="16" t="s">
        <v>139</v>
      </c>
      <c r="G45" s="45">
        <f t="shared" si="0"/>
        <v>0</v>
      </c>
      <c r="H45" s="29">
        <v>0</v>
      </c>
      <c r="I45" s="30">
        <v>0</v>
      </c>
      <c r="J45" s="27">
        <f t="shared" si="1"/>
        <v>0</v>
      </c>
      <c r="K45" s="28">
        <f t="shared" si="2"/>
        <v>0</v>
      </c>
      <c r="L45" s="50">
        <v>0</v>
      </c>
      <c r="M45" s="2">
        <v>0</v>
      </c>
      <c r="N45" s="50">
        <v>0</v>
      </c>
      <c r="O45" s="28">
        <f t="shared" si="3"/>
        <v>0</v>
      </c>
      <c r="P45" s="43">
        <v>0</v>
      </c>
      <c r="Q45" s="2">
        <v>0</v>
      </c>
      <c r="R45" s="2">
        <v>0</v>
      </c>
      <c r="S45" s="2"/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5">
        <f t="shared" si="0"/>
        <v>0</v>
      </c>
      <c r="H46" s="29">
        <v>0</v>
      </c>
      <c r="I46" s="30">
        <v>0</v>
      </c>
      <c r="J46" s="27">
        <f t="shared" si="1"/>
        <v>0</v>
      </c>
      <c r="K46" s="28">
        <f t="shared" si="2"/>
        <v>0</v>
      </c>
      <c r="L46" s="50">
        <v>0</v>
      </c>
      <c r="M46" s="2">
        <v>0</v>
      </c>
      <c r="N46" s="50">
        <v>0</v>
      </c>
      <c r="O46" s="28">
        <f t="shared" si="3"/>
        <v>0</v>
      </c>
      <c r="P46" s="43">
        <v>0</v>
      </c>
      <c r="Q46" s="2">
        <v>0</v>
      </c>
      <c r="R46" s="2">
        <v>0</v>
      </c>
      <c r="S46" s="2"/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5">
        <f t="shared" si="0"/>
        <v>2</v>
      </c>
      <c r="H47" s="29">
        <v>0</v>
      </c>
      <c r="I47" s="30">
        <v>0</v>
      </c>
      <c r="J47" s="27">
        <f t="shared" si="1"/>
        <v>2</v>
      </c>
      <c r="K47" s="28">
        <f t="shared" si="2"/>
        <v>1</v>
      </c>
      <c r="L47" s="50">
        <v>1</v>
      </c>
      <c r="M47" s="2">
        <v>1</v>
      </c>
      <c r="N47" s="50">
        <v>1</v>
      </c>
      <c r="O47" s="28">
        <f t="shared" si="3"/>
        <v>1</v>
      </c>
      <c r="P47" s="43">
        <v>1</v>
      </c>
      <c r="Q47" s="2">
        <v>0</v>
      </c>
      <c r="R47" s="2">
        <v>0</v>
      </c>
      <c r="S47" s="2"/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2">
        <v>0</v>
      </c>
      <c r="N48" s="50">
        <v>0</v>
      </c>
      <c r="O48" s="28">
        <f t="shared" si="3"/>
        <v>0</v>
      </c>
      <c r="P48" s="43">
        <v>0</v>
      </c>
      <c r="Q48" s="2">
        <v>0</v>
      </c>
      <c r="R48" s="2">
        <v>0</v>
      </c>
      <c r="S48" s="2"/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5">
        <f t="shared" si="0"/>
        <v>0</v>
      </c>
      <c r="H49" s="29">
        <v>0</v>
      </c>
      <c r="I49" s="30">
        <v>0</v>
      </c>
      <c r="J49" s="27">
        <f t="shared" si="1"/>
        <v>0</v>
      </c>
      <c r="K49" s="28">
        <f t="shared" si="2"/>
        <v>0</v>
      </c>
      <c r="L49" s="50">
        <v>0</v>
      </c>
      <c r="M49" s="2">
        <v>0</v>
      </c>
      <c r="N49" s="50">
        <v>0</v>
      </c>
      <c r="O49" s="28">
        <f t="shared" si="3"/>
        <v>0</v>
      </c>
      <c r="P49" s="43">
        <v>0</v>
      </c>
      <c r="Q49" s="2">
        <v>0</v>
      </c>
      <c r="R49" s="2">
        <v>0</v>
      </c>
      <c r="S49" s="2"/>
    </row>
    <row r="50" spans="1:19" x14ac:dyDescent="0.2">
      <c r="A50" s="2">
        <v>68530</v>
      </c>
      <c r="B50" s="3"/>
      <c r="C50" s="3"/>
      <c r="D50" s="93" t="s">
        <v>83</v>
      </c>
      <c r="E50" s="3" t="s">
        <v>148</v>
      </c>
      <c r="F50" s="16" t="s">
        <v>149</v>
      </c>
      <c r="G50" s="45">
        <f t="shared" si="0"/>
        <v>2</v>
      </c>
      <c r="H50" s="29">
        <v>0</v>
      </c>
      <c r="I50" s="30">
        <v>0</v>
      </c>
      <c r="J50" s="27">
        <f t="shared" si="1"/>
        <v>2</v>
      </c>
      <c r="K50" s="28">
        <f t="shared" si="2"/>
        <v>1</v>
      </c>
      <c r="L50" s="50">
        <v>0</v>
      </c>
      <c r="M50" s="2">
        <v>0</v>
      </c>
      <c r="N50" s="50">
        <v>2</v>
      </c>
      <c r="O50" s="28">
        <f t="shared" si="3"/>
        <v>1</v>
      </c>
      <c r="P50" s="43">
        <v>1</v>
      </c>
      <c r="Q50" s="2">
        <v>0</v>
      </c>
      <c r="R50" s="2">
        <v>0</v>
      </c>
      <c r="S50" s="2"/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5">
        <f t="shared" si="0"/>
        <v>0</v>
      </c>
      <c r="H51" s="29">
        <v>0</v>
      </c>
      <c r="I51" s="30">
        <v>0</v>
      </c>
      <c r="J51" s="27">
        <f t="shared" si="1"/>
        <v>0</v>
      </c>
      <c r="K51" s="28">
        <f t="shared" si="2"/>
        <v>0</v>
      </c>
      <c r="L51" s="50">
        <v>0</v>
      </c>
      <c r="M51" s="2">
        <v>0</v>
      </c>
      <c r="N51" s="50">
        <v>0</v>
      </c>
      <c r="O51" s="28">
        <f t="shared" si="3"/>
        <v>0</v>
      </c>
      <c r="P51" s="43">
        <v>0</v>
      </c>
      <c r="Q51" s="2">
        <v>0</v>
      </c>
      <c r="R51" s="2">
        <v>0</v>
      </c>
      <c r="S51" s="2"/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2">
        <v>0</v>
      </c>
      <c r="N52" s="50">
        <v>0</v>
      </c>
      <c r="O52" s="28">
        <f t="shared" si="3"/>
        <v>0</v>
      </c>
      <c r="P52" s="43">
        <v>0</v>
      </c>
      <c r="Q52" s="2">
        <v>0</v>
      </c>
      <c r="R52" s="2">
        <v>0</v>
      </c>
      <c r="S52" s="2"/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2">
        <v>0</v>
      </c>
      <c r="N53" s="50">
        <v>0</v>
      </c>
      <c r="O53" s="28">
        <f t="shared" si="3"/>
        <v>0</v>
      </c>
      <c r="P53" s="43">
        <v>0</v>
      </c>
      <c r="Q53" s="2">
        <v>0</v>
      </c>
      <c r="R53" s="2">
        <v>0</v>
      </c>
      <c r="S53" s="2"/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5">
        <f t="shared" si="0"/>
        <v>6</v>
      </c>
      <c r="H54" s="29">
        <v>4</v>
      </c>
      <c r="I54" s="30">
        <v>2</v>
      </c>
      <c r="J54" s="27">
        <f t="shared" si="1"/>
        <v>2</v>
      </c>
      <c r="K54" s="28">
        <f t="shared" si="2"/>
        <v>1</v>
      </c>
      <c r="L54" s="50">
        <v>0</v>
      </c>
      <c r="M54" s="2">
        <v>0</v>
      </c>
      <c r="N54" s="50">
        <v>2</v>
      </c>
      <c r="O54" s="28">
        <f t="shared" si="3"/>
        <v>1</v>
      </c>
      <c r="P54" s="43">
        <v>1</v>
      </c>
      <c r="Q54" s="2">
        <v>1</v>
      </c>
      <c r="R54" s="2">
        <v>0</v>
      </c>
      <c r="S54" s="2"/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5">
        <f t="shared" si="0"/>
        <v>9</v>
      </c>
      <c r="H55" s="29">
        <v>4</v>
      </c>
      <c r="I55" s="30">
        <v>1</v>
      </c>
      <c r="J55" s="27">
        <f t="shared" si="1"/>
        <v>5</v>
      </c>
      <c r="K55" s="28">
        <f t="shared" si="2"/>
        <v>5</v>
      </c>
      <c r="L55" s="50">
        <v>0</v>
      </c>
      <c r="M55" s="2">
        <v>0</v>
      </c>
      <c r="N55" s="50">
        <v>5</v>
      </c>
      <c r="O55" s="28">
        <f t="shared" si="3"/>
        <v>5</v>
      </c>
      <c r="P55" s="43">
        <v>5</v>
      </c>
      <c r="Q55" s="2">
        <v>3</v>
      </c>
      <c r="R55" s="2">
        <v>0</v>
      </c>
      <c r="S55" s="2"/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2">
        <v>0</v>
      </c>
      <c r="N56" s="50">
        <v>0</v>
      </c>
      <c r="O56" s="28">
        <f t="shared" si="3"/>
        <v>0</v>
      </c>
      <c r="P56" s="43">
        <v>0</v>
      </c>
      <c r="Q56" s="2">
        <v>0</v>
      </c>
      <c r="R56" s="2">
        <v>0</v>
      </c>
      <c r="S56" s="2"/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5">
        <f t="shared" si="0"/>
        <v>11</v>
      </c>
      <c r="H57" s="29">
        <v>6</v>
      </c>
      <c r="I57" s="30">
        <v>2</v>
      </c>
      <c r="J57" s="27">
        <f t="shared" si="1"/>
        <v>5</v>
      </c>
      <c r="K57" s="28">
        <f t="shared" si="2"/>
        <v>1</v>
      </c>
      <c r="L57" s="50">
        <v>0</v>
      </c>
      <c r="M57" s="2">
        <v>0</v>
      </c>
      <c r="N57" s="50">
        <v>5</v>
      </c>
      <c r="O57" s="28">
        <f t="shared" si="3"/>
        <v>1</v>
      </c>
      <c r="P57" s="43">
        <v>1</v>
      </c>
      <c r="Q57" s="2">
        <v>1</v>
      </c>
      <c r="R57" s="2">
        <v>0</v>
      </c>
      <c r="S57" s="2"/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5">
        <f t="shared" si="0"/>
        <v>13</v>
      </c>
      <c r="H58" s="29">
        <v>11</v>
      </c>
      <c r="I58" s="30">
        <v>3</v>
      </c>
      <c r="J58" s="27">
        <f t="shared" si="1"/>
        <v>2</v>
      </c>
      <c r="K58" s="28">
        <f t="shared" si="2"/>
        <v>2</v>
      </c>
      <c r="L58" s="50">
        <v>0</v>
      </c>
      <c r="M58" s="2">
        <v>0</v>
      </c>
      <c r="N58" s="50">
        <v>2</v>
      </c>
      <c r="O58" s="28">
        <f t="shared" si="3"/>
        <v>2</v>
      </c>
      <c r="P58" s="43">
        <v>2</v>
      </c>
      <c r="Q58" s="2">
        <v>0</v>
      </c>
      <c r="R58" s="2">
        <v>0</v>
      </c>
      <c r="S58" s="2"/>
    </row>
    <row r="59" spans="1:19" customFormat="1" x14ac:dyDescent="0.2">
      <c r="A59" s="2">
        <v>74850</v>
      </c>
      <c r="B59" s="3"/>
      <c r="C59" s="3"/>
      <c r="D59" s="93" t="s">
        <v>83</v>
      </c>
      <c r="E59" s="3" t="s">
        <v>167</v>
      </c>
      <c r="F59" s="16" t="s">
        <v>168</v>
      </c>
      <c r="G59" s="45">
        <f t="shared" si="0"/>
        <v>1</v>
      </c>
      <c r="H59" s="29">
        <v>0</v>
      </c>
      <c r="I59" s="30">
        <v>0</v>
      </c>
      <c r="J59" s="27">
        <f t="shared" si="1"/>
        <v>1</v>
      </c>
      <c r="K59" s="28">
        <f t="shared" si="2"/>
        <v>1</v>
      </c>
      <c r="L59" s="50">
        <v>0</v>
      </c>
      <c r="M59" s="2">
        <v>0</v>
      </c>
      <c r="N59" s="50">
        <v>1</v>
      </c>
      <c r="O59" s="28">
        <f t="shared" si="3"/>
        <v>1</v>
      </c>
      <c r="P59" s="43">
        <v>1</v>
      </c>
      <c r="Q59" s="2">
        <v>0</v>
      </c>
      <c r="R59" s="2">
        <v>0</v>
      </c>
      <c r="S59" s="2"/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5">
        <f t="shared" si="0"/>
        <v>5</v>
      </c>
      <c r="H60" s="29">
        <v>3</v>
      </c>
      <c r="I60" s="30">
        <v>4</v>
      </c>
      <c r="J60" s="27">
        <f t="shared" si="1"/>
        <v>2</v>
      </c>
      <c r="K60" s="28">
        <f t="shared" si="2"/>
        <v>3</v>
      </c>
      <c r="L60" s="50">
        <v>0</v>
      </c>
      <c r="M60" s="2">
        <v>0</v>
      </c>
      <c r="N60" s="50">
        <v>2</v>
      </c>
      <c r="O60" s="28">
        <f t="shared" si="3"/>
        <v>3</v>
      </c>
      <c r="P60" s="43">
        <v>3</v>
      </c>
      <c r="Q60" s="2">
        <v>0</v>
      </c>
      <c r="R60" s="2">
        <v>1</v>
      </c>
      <c r="S60" s="2"/>
    </row>
    <row r="61" spans="1:19" customFormat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5">
        <f t="shared" si="0"/>
        <v>3</v>
      </c>
      <c r="H61" s="94">
        <v>1</v>
      </c>
      <c r="I61" s="95">
        <v>1</v>
      </c>
      <c r="J61" s="27">
        <f t="shared" si="1"/>
        <v>2</v>
      </c>
      <c r="K61" s="28">
        <f t="shared" si="2"/>
        <v>1</v>
      </c>
      <c r="L61" s="50">
        <v>0</v>
      </c>
      <c r="M61" s="2">
        <v>0</v>
      </c>
      <c r="N61" s="50">
        <v>2</v>
      </c>
      <c r="O61" s="28">
        <f t="shared" si="3"/>
        <v>1</v>
      </c>
      <c r="P61" s="43">
        <v>0</v>
      </c>
      <c r="Q61" s="2">
        <v>1</v>
      </c>
      <c r="R61" s="2">
        <v>1</v>
      </c>
      <c r="S61" s="2"/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5">
        <f t="shared" si="0"/>
        <v>4</v>
      </c>
      <c r="H62" s="29">
        <v>2</v>
      </c>
      <c r="I62" s="30">
        <v>1</v>
      </c>
      <c r="J62" s="27">
        <f t="shared" si="1"/>
        <v>2</v>
      </c>
      <c r="K62" s="28">
        <f t="shared" si="2"/>
        <v>2</v>
      </c>
      <c r="L62" s="50">
        <v>0</v>
      </c>
      <c r="M62" s="2">
        <v>0</v>
      </c>
      <c r="N62" s="50">
        <v>2</v>
      </c>
      <c r="O62" s="28">
        <f t="shared" si="3"/>
        <v>2</v>
      </c>
      <c r="P62" s="43">
        <v>0</v>
      </c>
      <c r="Q62" s="2">
        <v>1</v>
      </c>
      <c r="R62" s="2">
        <v>2</v>
      </c>
      <c r="S62" s="2"/>
    </row>
    <row r="63" spans="1:19" customFormat="1" hidden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5">
        <f t="shared" si="0"/>
        <v>0</v>
      </c>
      <c r="H63" s="29">
        <v>0</v>
      </c>
      <c r="I63" s="30">
        <v>0</v>
      </c>
      <c r="J63" s="27">
        <f t="shared" si="1"/>
        <v>0</v>
      </c>
      <c r="K63" s="28">
        <f t="shared" si="2"/>
        <v>0</v>
      </c>
      <c r="L63" s="50">
        <v>0</v>
      </c>
      <c r="M63" s="2">
        <v>0</v>
      </c>
      <c r="N63" s="50">
        <v>0</v>
      </c>
      <c r="O63" s="28">
        <f t="shared" si="3"/>
        <v>0</v>
      </c>
      <c r="P63" s="43">
        <v>0</v>
      </c>
      <c r="Q63" s="2">
        <v>0</v>
      </c>
      <c r="R63" s="2">
        <v>0</v>
      </c>
      <c r="S63" s="2"/>
    </row>
    <row r="64" spans="1:19" hidden="1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5">
        <f t="shared" si="0"/>
        <v>0</v>
      </c>
      <c r="H64" s="29">
        <v>0</v>
      </c>
      <c r="I64" s="30">
        <v>0</v>
      </c>
      <c r="J64" s="27">
        <f t="shared" si="1"/>
        <v>0</v>
      </c>
      <c r="K64" s="28">
        <f t="shared" si="2"/>
        <v>0</v>
      </c>
      <c r="L64" s="50">
        <v>0</v>
      </c>
      <c r="M64" s="2">
        <v>0</v>
      </c>
      <c r="N64" s="50">
        <v>0</v>
      </c>
      <c r="O64" s="28">
        <f t="shared" si="3"/>
        <v>0</v>
      </c>
      <c r="P64" s="43">
        <v>0</v>
      </c>
      <c r="Q64" s="2">
        <v>0</v>
      </c>
      <c r="R64" s="2">
        <v>0</v>
      </c>
      <c r="S64" s="2"/>
    </row>
    <row r="65" spans="1:19" customFormat="1" hidden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5">
        <f t="shared" si="0"/>
        <v>0</v>
      </c>
      <c r="H65" s="29">
        <v>0</v>
      </c>
      <c r="I65" s="30">
        <v>0</v>
      </c>
      <c r="J65" s="27">
        <f t="shared" si="1"/>
        <v>0</v>
      </c>
      <c r="K65" s="28">
        <f t="shared" si="2"/>
        <v>0</v>
      </c>
      <c r="L65" s="50">
        <v>0</v>
      </c>
      <c r="M65" s="2">
        <v>0</v>
      </c>
      <c r="N65" s="50">
        <v>0</v>
      </c>
      <c r="O65" s="28">
        <f t="shared" si="3"/>
        <v>0</v>
      </c>
      <c r="P65" s="43">
        <v>0</v>
      </c>
      <c r="Q65" s="2">
        <v>0</v>
      </c>
      <c r="R65" s="2">
        <v>0</v>
      </c>
      <c r="S65" s="2"/>
    </row>
    <row r="66" spans="1:19" hidden="1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5">
        <f t="shared" ref="G66:G129" si="4">SUM(H66, J66)</f>
        <v>0</v>
      </c>
      <c r="H66" s="29">
        <v>0</v>
      </c>
      <c r="I66" s="30">
        <v>0</v>
      </c>
      <c r="J66" s="27">
        <f t="shared" ref="J66:J129" si="5">L66+N66</f>
        <v>0</v>
      </c>
      <c r="K66" s="28">
        <f t="shared" ref="K66:K129" si="6">MAX(P66:S66, M66)</f>
        <v>0</v>
      </c>
      <c r="L66" s="50">
        <v>0</v>
      </c>
      <c r="M66" s="2">
        <v>0</v>
      </c>
      <c r="N66" s="50">
        <v>0</v>
      </c>
      <c r="O66" s="28">
        <f t="shared" ref="O66:O129" si="7">MAX(P66:S66)</f>
        <v>0</v>
      </c>
      <c r="P66" s="43">
        <v>0</v>
      </c>
      <c r="Q66" s="2">
        <v>0</v>
      </c>
      <c r="R66" s="2">
        <v>0</v>
      </c>
      <c r="S66" s="2"/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5">
        <f t="shared" si="4"/>
        <v>6</v>
      </c>
      <c r="H67" s="29">
        <v>2</v>
      </c>
      <c r="I67" s="30">
        <v>1</v>
      </c>
      <c r="J67" s="27">
        <f t="shared" si="5"/>
        <v>4</v>
      </c>
      <c r="K67" s="28">
        <f t="shared" si="6"/>
        <v>5</v>
      </c>
      <c r="L67" s="50">
        <v>0</v>
      </c>
      <c r="M67" s="2">
        <v>0</v>
      </c>
      <c r="N67" s="50">
        <v>4</v>
      </c>
      <c r="O67" s="28">
        <f t="shared" si="7"/>
        <v>5</v>
      </c>
      <c r="P67" s="43">
        <v>5</v>
      </c>
      <c r="Q67" s="2">
        <v>0</v>
      </c>
      <c r="R67" s="2">
        <v>0</v>
      </c>
      <c r="S67" s="2"/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5">
        <f t="shared" si="4"/>
        <v>16</v>
      </c>
      <c r="H68" s="29">
        <v>11</v>
      </c>
      <c r="I68" s="30">
        <v>2</v>
      </c>
      <c r="J68" s="27">
        <f t="shared" si="5"/>
        <v>5</v>
      </c>
      <c r="K68" s="28">
        <f t="shared" si="6"/>
        <v>12</v>
      </c>
      <c r="L68" s="50">
        <v>0</v>
      </c>
      <c r="M68" s="2">
        <v>0</v>
      </c>
      <c r="N68" s="50">
        <v>5</v>
      </c>
      <c r="O68" s="28">
        <f t="shared" si="7"/>
        <v>12</v>
      </c>
      <c r="P68" s="43">
        <v>12</v>
      </c>
      <c r="Q68" s="2">
        <v>0</v>
      </c>
      <c r="R68" s="2">
        <v>0</v>
      </c>
      <c r="S68" s="2"/>
    </row>
    <row r="69" spans="1:19" hidden="1" x14ac:dyDescent="0.2">
      <c r="A69" s="2">
        <v>75070</v>
      </c>
      <c r="B69" s="3"/>
      <c r="C69" s="3"/>
      <c r="D69" s="93" t="s">
        <v>83</v>
      </c>
      <c r="E69" s="3" t="s">
        <v>187</v>
      </c>
      <c r="F69" s="16" t="s">
        <v>188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/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5">
        <f t="shared" si="4"/>
        <v>8</v>
      </c>
      <c r="H70" s="29">
        <v>2</v>
      </c>
      <c r="I70" s="30">
        <v>1</v>
      </c>
      <c r="J70" s="27">
        <f t="shared" si="5"/>
        <v>6</v>
      </c>
      <c r="K70" s="28">
        <f t="shared" si="6"/>
        <v>2</v>
      </c>
      <c r="L70" s="50">
        <v>0</v>
      </c>
      <c r="M70" s="2">
        <v>0</v>
      </c>
      <c r="N70" s="50">
        <v>6</v>
      </c>
      <c r="O70" s="28">
        <f t="shared" si="7"/>
        <v>2</v>
      </c>
      <c r="P70" s="43">
        <v>2</v>
      </c>
      <c r="Q70" s="2">
        <v>1</v>
      </c>
      <c r="R70" s="2">
        <v>1</v>
      </c>
      <c r="S70" s="2"/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5">
        <f t="shared" si="4"/>
        <v>0</v>
      </c>
      <c r="H71" s="29">
        <v>0</v>
      </c>
      <c r="I71" s="30">
        <v>0</v>
      </c>
      <c r="J71" s="27">
        <f t="shared" si="5"/>
        <v>0</v>
      </c>
      <c r="K71" s="28">
        <f t="shared" si="6"/>
        <v>0</v>
      </c>
      <c r="L71" s="50">
        <v>0</v>
      </c>
      <c r="M71" s="2">
        <v>0</v>
      </c>
      <c r="N71" s="50">
        <v>0</v>
      </c>
      <c r="O71" s="28">
        <f t="shared" si="7"/>
        <v>0</v>
      </c>
      <c r="P71" s="43">
        <v>0</v>
      </c>
      <c r="Q71" s="2">
        <v>0</v>
      </c>
      <c r="R71" s="2">
        <v>0</v>
      </c>
      <c r="S71" s="2"/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5">
        <f t="shared" si="4"/>
        <v>5</v>
      </c>
      <c r="H72" s="29">
        <v>2</v>
      </c>
      <c r="I72" s="30">
        <v>1</v>
      </c>
      <c r="J72" s="27">
        <f t="shared" si="5"/>
        <v>3</v>
      </c>
      <c r="K72" s="28">
        <f t="shared" si="6"/>
        <v>1</v>
      </c>
      <c r="L72" s="50">
        <v>0</v>
      </c>
      <c r="M72" s="2">
        <v>0</v>
      </c>
      <c r="N72" s="50">
        <v>3</v>
      </c>
      <c r="O72" s="28">
        <f t="shared" si="7"/>
        <v>1</v>
      </c>
      <c r="P72" s="43">
        <v>1</v>
      </c>
      <c r="Q72" s="2">
        <v>0</v>
      </c>
      <c r="R72" s="2">
        <v>0</v>
      </c>
      <c r="S72" s="2"/>
    </row>
    <row r="73" spans="1:19" customFormat="1" hidden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5">
        <f t="shared" si="4"/>
        <v>0</v>
      </c>
      <c r="H73" s="29">
        <v>0</v>
      </c>
      <c r="I73" s="30">
        <v>0</v>
      </c>
      <c r="J73" s="27">
        <f t="shared" si="5"/>
        <v>0</v>
      </c>
      <c r="K73" s="28">
        <f t="shared" si="6"/>
        <v>0</v>
      </c>
      <c r="L73" s="50">
        <v>0</v>
      </c>
      <c r="M73" s="2">
        <v>0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/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5">
        <f t="shared" si="4"/>
        <v>0</v>
      </c>
      <c r="H74" s="29">
        <v>0</v>
      </c>
      <c r="I74" s="30">
        <v>0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/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/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/>
    </row>
    <row r="77" spans="1:19" hidden="1" x14ac:dyDescent="0.2">
      <c r="A77" s="2">
        <v>75220</v>
      </c>
      <c r="B77" s="3"/>
      <c r="C77" s="3"/>
      <c r="D77" s="93" t="s">
        <v>83</v>
      </c>
      <c r="E77" s="3" t="s">
        <v>203</v>
      </c>
      <c r="F77" s="16" t="s">
        <v>204</v>
      </c>
      <c r="G77" s="45">
        <f t="shared" si="4"/>
        <v>0</v>
      </c>
      <c r="H77" s="29">
        <v>0</v>
      </c>
      <c r="I77" s="30">
        <v>0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/>
    </row>
    <row r="78" spans="1:19" customFormat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5">
        <f t="shared" si="4"/>
        <v>3</v>
      </c>
      <c r="H78" s="29">
        <v>0</v>
      </c>
      <c r="I78" s="30">
        <v>0</v>
      </c>
      <c r="J78" s="27">
        <f t="shared" si="5"/>
        <v>3</v>
      </c>
      <c r="K78" s="28">
        <f t="shared" si="6"/>
        <v>2</v>
      </c>
      <c r="L78" s="50">
        <v>0</v>
      </c>
      <c r="M78" s="2">
        <v>0</v>
      </c>
      <c r="N78" s="50">
        <v>3</v>
      </c>
      <c r="O78" s="28">
        <f t="shared" si="7"/>
        <v>2</v>
      </c>
      <c r="P78" s="43">
        <v>2</v>
      </c>
      <c r="Q78" s="2">
        <v>1</v>
      </c>
      <c r="R78" s="2">
        <v>2</v>
      </c>
      <c r="S78" s="2"/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5">
        <f t="shared" si="4"/>
        <v>19</v>
      </c>
      <c r="H79" s="29">
        <v>11</v>
      </c>
      <c r="I79" s="30">
        <v>5</v>
      </c>
      <c r="J79" s="27">
        <f t="shared" si="5"/>
        <v>8</v>
      </c>
      <c r="K79" s="28">
        <f t="shared" si="6"/>
        <v>31</v>
      </c>
      <c r="L79" s="50">
        <v>0</v>
      </c>
      <c r="M79" s="2">
        <v>0</v>
      </c>
      <c r="N79" s="50">
        <v>8</v>
      </c>
      <c r="O79" s="28">
        <f t="shared" si="7"/>
        <v>31</v>
      </c>
      <c r="P79" s="43">
        <v>4</v>
      </c>
      <c r="Q79" s="2">
        <v>31</v>
      </c>
      <c r="R79" s="2">
        <v>5</v>
      </c>
      <c r="S79" s="2"/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5">
        <f t="shared" si="4"/>
        <v>19</v>
      </c>
      <c r="H80" s="29">
        <v>7</v>
      </c>
      <c r="I80" s="30">
        <v>3</v>
      </c>
      <c r="J80" s="27">
        <f t="shared" si="5"/>
        <v>12</v>
      </c>
      <c r="K80" s="28">
        <f t="shared" si="6"/>
        <v>17</v>
      </c>
      <c r="L80" s="50">
        <v>2</v>
      </c>
      <c r="M80" s="2">
        <v>1</v>
      </c>
      <c r="N80" s="50">
        <v>10</v>
      </c>
      <c r="O80" s="28">
        <f t="shared" si="7"/>
        <v>17</v>
      </c>
      <c r="P80" s="43">
        <v>7</v>
      </c>
      <c r="Q80" s="2">
        <v>1</v>
      </c>
      <c r="R80" s="2">
        <v>17</v>
      </c>
      <c r="S80" s="2"/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2">
        <v>0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/>
    </row>
    <row r="82" spans="1:19" customFormat="1" hidden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5">
        <f t="shared" si="4"/>
        <v>0</v>
      </c>
      <c r="H82" s="29">
        <v>0</v>
      </c>
      <c r="I82" s="30">
        <v>0</v>
      </c>
      <c r="J82" s="27">
        <f t="shared" si="5"/>
        <v>0</v>
      </c>
      <c r="K82" s="28">
        <f t="shared" si="6"/>
        <v>0</v>
      </c>
      <c r="L82" s="50">
        <v>0</v>
      </c>
      <c r="M82" s="2">
        <v>0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/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3" t="s">
        <v>215</v>
      </c>
      <c r="E83" s="3" t="s">
        <v>216</v>
      </c>
      <c r="F83" s="16" t="s">
        <v>217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/>
    </row>
    <row r="84" spans="1:19" hidden="1" x14ac:dyDescent="0.2">
      <c r="A84" s="2">
        <v>75370</v>
      </c>
      <c r="B84" s="3"/>
      <c r="C84" s="3"/>
      <c r="D84" s="93" t="s">
        <v>83</v>
      </c>
      <c r="E84" s="3" t="s">
        <v>218</v>
      </c>
      <c r="F84" s="16" t="s">
        <v>219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2">
        <v>0</v>
      </c>
      <c r="N84" s="50">
        <v>0</v>
      </c>
      <c r="O84" s="28">
        <f t="shared" si="7"/>
        <v>0</v>
      </c>
      <c r="P84" s="43">
        <v>0</v>
      </c>
      <c r="Q84" s="2">
        <v>0</v>
      </c>
      <c r="R84" s="2">
        <v>0</v>
      </c>
      <c r="S84" s="2"/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5">
        <f t="shared" si="4"/>
        <v>1</v>
      </c>
      <c r="H85" s="29">
        <v>0</v>
      </c>
      <c r="I85" s="30">
        <v>0</v>
      </c>
      <c r="J85" s="27">
        <f t="shared" si="5"/>
        <v>1</v>
      </c>
      <c r="K85" s="28">
        <f t="shared" si="6"/>
        <v>1</v>
      </c>
      <c r="L85" s="50">
        <v>0</v>
      </c>
      <c r="M85" s="2">
        <v>0</v>
      </c>
      <c r="N85" s="50">
        <v>1</v>
      </c>
      <c r="O85" s="28">
        <f t="shared" si="7"/>
        <v>1</v>
      </c>
      <c r="P85" s="43">
        <v>1</v>
      </c>
      <c r="Q85" s="2">
        <v>0</v>
      </c>
      <c r="R85" s="2">
        <v>0</v>
      </c>
      <c r="S85" s="2"/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5">
        <f t="shared" si="4"/>
        <v>15</v>
      </c>
      <c r="H86" s="29">
        <v>7</v>
      </c>
      <c r="I86" s="30">
        <v>8</v>
      </c>
      <c r="J86" s="27">
        <f t="shared" si="5"/>
        <v>8</v>
      </c>
      <c r="K86" s="28">
        <f t="shared" si="6"/>
        <v>6</v>
      </c>
      <c r="L86" s="50">
        <v>0</v>
      </c>
      <c r="M86" s="2">
        <v>0</v>
      </c>
      <c r="N86" s="50">
        <v>8</v>
      </c>
      <c r="O86" s="28">
        <f t="shared" si="7"/>
        <v>6</v>
      </c>
      <c r="P86" s="43">
        <v>1</v>
      </c>
      <c r="Q86" s="2">
        <v>1</v>
      </c>
      <c r="R86" s="2">
        <v>6</v>
      </c>
      <c r="S86" s="2"/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5">
        <f t="shared" si="4"/>
        <v>2</v>
      </c>
      <c r="H87" s="29">
        <v>2</v>
      </c>
      <c r="I87" s="30">
        <v>1</v>
      </c>
      <c r="J87" s="27">
        <f t="shared" si="5"/>
        <v>0</v>
      </c>
      <c r="K87" s="28">
        <f t="shared" si="6"/>
        <v>0</v>
      </c>
      <c r="L87" s="50">
        <v>0</v>
      </c>
      <c r="M87" s="2">
        <v>0</v>
      </c>
      <c r="N87" s="50">
        <v>0</v>
      </c>
      <c r="O87" s="28">
        <f t="shared" si="7"/>
        <v>0</v>
      </c>
      <c r="P87" s="43">
        <v>0</v>
      </c>
      <c r="Q87" s="2">
        <v>0</v>
      </c>
      <c r="R87" s="2">
        <v>0</v>
      </c>
      <c r="S87" s="2"/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5">
        <f t="shared" si="4"/>
        <v>11</v>
      </c>
      <c r="H88" s="29">
        <v>4</v>
      </c>
      <c r="I88" s="30">
        <v>1</v>
      </c>
      <c r="J88" s="27">
        <f t="shared" si="5"/>
        <v>7</v>
      </c>
      <c r="K88" s="28">
        <f t="shared" si="6"/>
        <v>6</v>
      </c>
      <c r="L88" s="50">
        <v>0</v>
      </c>
      <c r="M88" s="2">
        <v>0</v>
      </c>
      <c r="N88" s="50">
        <v>7</v>
      </c>
      <c r="O88" s="28">
        <f t="shared" si="7"/>
        <v>6</v>
      </c>
      <c r="P88" s="43">
        <v>4</v>
      </c>
      <c r="Q88" s="2">
        <v>0</v>
      </c>
      <c r="R88" s="2">
        <v>6</v>
      </c>
      <c r="S88" s="2"/>
    </row>
    <row r="89" spans="1:19" customFormat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5">
        <f t="shared" si="4"/>
        <v>18</v>
      </c>
      <c r="H89" s="29">
        <v>12</v>
      </c>
      <c r="I89" s="30">
        <v>6</v>
      </c>
      <c r="J89" s="27">
        <f t="shared" si="5"/>
        <v>6</v>
      </c>
      <c r="K89" s="28">
        <f t="shared" si="6"/>
        <v>3</v>
      </c>
      <c r="L89" s="50">
        <v>0</v>
      </c>
      <c r="M89" s="2">
        <v>0</v>
      </c>
      <c r="N89" s="50">
        <v>6</v>
      </c>
      <c r="O89" s="28">
        <f t="shared" si="7"/>
        <v>3</v>
      </c>
      <c r="P89" s="43">
        <v>3</v>
      </c>
      <c r="Q89" s="2">
        <v>1</v>
      </c>
      <c r="R89" s="2">
        <v>2</v>
      </c>
      <c r="S89" s="2"/>
    </row>
    <row r="90" spans="1:19" customFormat="1" hidden="1" x14ac:dyDescent="0.2">
      <c r="A90" s="2">
        <v>75440</v>
      </c>
      <c r="B90" s="3"/>
      <c r="C90" s="3"/>
      <c r="D90" s="93" t="s">
        <v>83</v>
      </c>
      <c r="E90" s="3" t="s">
        <v>230</v>
      </c>
      <c r="F90" s="16" t="s">
        <v>231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/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5">
        <f t="shared" si="4"/>
        <v>40</v>
      </c>
      <c r="H91" s="29">
        <v>22</v>
      </c>
      <c r="I91" s="30">
        <v>4</v>
      </c>
      <c r="J91" s="27">
        <f t="shared" si="5"/>
        <v>18</v>
      </c>
      <c r="K91" s="28">
        <f t="shared" si="6"/>
        <v>8</v>
      </c>
      <c r="L91" s="50">
        <v>2</v>
      </c>
      <c r="M91" s="2">
        <v>3</v>
      </c>
      <c r="N91" s="50">
        <v>16</v>
      </c>
      <c r="O91" s="28">
        <f t="shared" si="7"/>
        <v>8</v>
      </c>
      <c r="P91" s="43">
        <v>8</v>
      </c>
      <c r="Q91" s="2">
        <v>2</v>
      </c>
      <c r="R91" s="2">
        <v>1</v>
      </c>
      <c r="S91" s="2"/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/>
    </row>
    <row r="93" spans="1:19" customFormat="1" hidden="1" x14ac:dyDescent="0.2">
      <c r="A93" s="2">
        <v>75540</v>
      </c>
      <c r="B93" s="3"/>
      <c r="C93" s="3"/>
      <c r="D93" s="93" t="s">
        <v>215</v>
      </c>
      <c r="E93" s="3" t="s">
        <v>236</v>
      </c>
      <c r="F93" s="16" t="s">
        <v>237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/>
    </row>
    <row r="94" spans="1:19" customFormat="1" hidden="1" x14ac:dyDescent="0.2">
      <c r="A94" s="2">
        <v>75610</v>
      </c>
      <c r="B94" s="3"/>
      <c r="C94" s="3"/>
      <c r="D94" s="93" t="s">
        <v>83</v>
      </c>
      <c r="E94" s="3" t="s">
        <v>238</v>
      </c>
      <c r="F94" s="16" t="s">
        <v>239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2">
        <v>0</v>
      </c>
      <c r="N94" s="50">
        <v>0</v>
      </c>
      <c r="O94" s="28">
        <f t="shared" si="7"/>
        <v>0</v>
      </c>
      <c r="P94" s="43">
        <v>0</v>
      </c>
      <c r="Q94" s="2">
        <v>0</v>
      </c>
      <c r="R94" s="2">
        <v>0</v>
      </c>
      <c r="S94" s="2"/>
    </row>
    <row r="95" spans="1:19" customFormat="1" hidden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5">
        <f t="shared" si="4"/>
        <v>0</v>
      </c>
      <c r="H95" s="29">
        <v>0</v>
      </c>
      <c r="I95" s="30">
        <v>0</v>
      </c>
      <c r="J95" s="27">
        <f t="shared" si="5"/>
        <v>0</v>
      </c>
      <c r="K95" s="28">
        <f t="shared" si="6"/>
        <v>0</v>
      </c>
      <c r="L95" s="50">
        <v>0</v>
      </c>
      <c r="M95" s="2">
        <v>0</v>
      </c>
      <c r="N95" s="50">
        <v>0</v>
      </c>
      <c r="O95" s="28">
        <f t="shared" si="7"/>
        <v>0</v>
      </c>
      <c r="P95" s="43">
        <v>0</v>
      </c>
      <c r="Q95" s="2">
        <v>0</v>
      </c>
      <c r="R95" s="2">
        <v>0</v>
      </c>
      <c r="S95" s="2"/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3" t="s">
        <v>215</v>
      </c>
      <c r="E96" s="3" t="s">
        <v>242</v>
      </c>
      <c r="F96" s="16" t="s">
        <v>243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/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5">
        <f t="shared" si="4"/>
        <v>1</v>
      </c>
      <c r="H97" s="29">
        <v>0</v>
      </c>
      <c r="I97" s="30">
        <v>0</v>
      </c>
      <c r="J97" s="27">
        <f t="shared" si="5"/>
        <v>1</v>
      </c>
      <c r="K97" s="28">
        <f t="shared" si="6"/>
        <v>1</v>
      </c>
      <c r="L97" s="50">
        <v>0</v>
      </c>
      <c r="M97" s="2">
        <v>0</v>
      </c>
      <c r="N97" s="50">
        <v>1</v>
      </c>
      <c r="O97" s="28">
        <f t="shared" si="7"/>
        <v>1</v>
      </c>
      <c r="P97" s="43">
        <v>1</v>
      </c>
      <c r="Q97" s="2">
        <v>0</v>
      </c>
      <c r="R97" s="2">
        <v>0</v>
      </c>
      <c r="S97" s="2"/>
    </row>
    <row r="98" spans="1:19" customFormat="1" hidden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5">
        <f t="shared" si="4"/>
        <v>0</v>
      </c>
      <c r="H98" s="29">
        <v>0</v>
      </c>
      <c r="I98" s="30">
        <v>0</v>
      </c>
      <c r="J98" s="27">
        <f t="shared" si="5"/>
        <v>0</v>
      </c>
      <c r="K98" s="28">
        <f t="shared" si="6"/>
        <v>0</v>
      </c>
      <c r="L98" s="50">
        <v>0</v>
      </c>
      <c r="M98" s="2">
        <v>0</v>
      </c>
      <c r="N98" s="50">
        <v>0</v>
      </c>
      <c r="O98" s="28">
        <f t="shared" si="7"/>
        <v>0</v>
      </c>
      <c r="P98" s="43">
        <v>0</v>
      </c>
      <c r="Q98" s="2">
        <v>0</v>
      </c>
      <c r="R98" s="2">
        <v>0</v>
      </c>
      <c r="S98" s="2"/>
    </row>
    <row r="99" spans="1:19" customFormat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5">
        <f t="shared" si="4"/>
        <v>7</v>
      </c>
      <c r="H99" s="29">
        <v>3</v>
      </c>
      <c r="I99" s="30">
        <v>4</v>
      </c>
      <c r="J99" s="27">
        <f t="shared" si="5"/>
        <v>4</v>
      </c>
      <c r="K99" s="28">
        <f t="shared" si="6"/>
        <v>4</v>
      </c>
      <c r="L99" s="50">
        <v>1</v>
      </c>
      <c r="M99" s="2">
        <v>1</v>
      </c>
      <c r="N99" s="50">
        <v>3</v>
      </c>
      <c r="O99" s="28">
        <f t="shared" si="7"/>
        <v>4</v>
      </c>
      <c r="P99" s="43">
        <v>0</v>
      </c>
      <c r="Q99" s="2">
        <v>2</v>
      </c>
      <c r="R99" s="2">
        <v>4</v>
      </c>
      <c r="S99" s="2"/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5">
        <f t="shared" si="4"/>
        <v>4</v>
      </c>
      <c r="H100" s="29">
        <v>0</v>
      </c>
      <c r="I100" s="30">
        <v>0</v>
      </c>
      <c r="J100" s="27">
        <f t="shared" si="5"/>
        <v>4</v>
      </c>
      <c r="K100" s="28">
        <f t="shared" si="6"/>
        <v>24</v>
      </c>
      <c r="L100" s="50">
        <v>0</v>
      </c>
      <c r="M100" s="2">
        <v>0</v>
      </c>
      <c r="N100" s="50">
        <v>4</v>
      </c>
      <c r="O100" s="28">
        <f t="shared" si="7"/>
        <v>24</v>
      </c>
      <c r="P100" s="43">
        <v>4</v>
      </c>
      <c r="Q100" s="2">
        <v>1</v>
      </c>
      <c r="R100" s="2">
        <v>24</v>
      </c>
      <c r="S100" s="2"/>
    </row>
    <row r="101" spans="1:19" customFormat="1" hidden="1" x14ac:dyDescent="0.2">
      <c r="A101" s="2">
        <v>76090</v>
      </c>
      <c r="B101" s="3"/>
      <c r="C101" s="3"/>
      <c r="D101" s="93" t="s">
        <v>83</v>
      </c>
      <c r="E101" s="3" t="s">
        <v>252</v>
      </c>
      <c r="F101" s="16" t="s">
        <v>253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2">
        <v>0</v>
      </c>
      <c r="N101" s="50">
        <v>0</v>
      </c>
      <c r="O101" s="28">
        <f t="shared" si="7"/>
        <v>0</v>
      </c>
      <c r="P101" s="43">
        <v>0</v>
      </c>
      <c r="Q101" s="2">
        <v>0</v>
      </c>
      <c r="R101" s="2">
        <v>0</v>
      </c>
      <c r="S101" s="2"/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5">
        <f t="shared" si="4"/>
        <v>13</v>
      </c>
      <c r="H102" s="29">
        <v>6</v>
      </c>
      <c r="I102" s="30">
        <v>5</v>
      </c>
      <c r="J102" s="27">
        <f t="shared" si="5"/>
        <v>7</v>
      </c>
      <c r="K102" s="28">
        <f t="shared" si="6"/>
        <v>16</v>
      </c>
      <c r="L102" s="50">
        <v>0</v>
      </c>
      <c r="M102" s="2">
        <v>0</v>
      </c>
      <c r="N102" s="50">
        <v>7</v>
      </c>
      <c r="O102" s="28">
        <f t="shared" si="7"/>
        <v>16</v>
      </c>
      <c r="P102" s="43">
        <v>14</v>
      </c>
      <c r="Q102" s="2">
        <v>1</v>
      </c>
      <c r="R102" s="2">
        <v>16</v>
      </c>
      <c r="S102" s="2"/>
    </row>
    <row r="103" spans="1:19" customFormat="1" hidden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5">
        <f t="shared" si="4"/>
        <v>0</v>
      </c>
      <c r="H103" s="29">
        <v>0</v>
      </c>
      <c r="I103" s="30">
        <v>0</v>
      </c>
      <c r="J103" s="27">
        <f t="shared" si="5"/>
        <v>0</v>
      </c>
      <c r="K103" s="28">
        <f t="shared" si="6"/>
        <v>0</v>
      </c>
      <c r="L103" s="50">
        <v>0</v>
      </c>
      <c r="M103" s="2">
        <v>0</v>
      </c>
      <c r="N103" s="50">
        <v>0</v>
      </c>
      <c r="O103" s="28">
        <f t="shared" si="7"/>
        <v>0</v>
      </c>
      <c r="P103" s="43">
        <v>0</v>
      </c>
      <c r="Q103" s="2">
        <v>0</v>
      </c>
      <c r="R103" s="2">
        <v>0</v>
      </c>
      <c r="S103" s="2"/>
    </row>
    <row r="104" spans="1:19" customFormat="1" hidden="1" x14ac:dyDescent="0.2">
      <c r="A104" s="2">
        <v>76160</v>
      </c>
      <c r="B104" s="3"/>
      <c r="C104" s="3"/>
      <c r="D104" s="93" t="s">
        <v>215</v>
      </c>
      <c r="E104" s="3" t="s">
        <v>258</v>
      </c>
      <c r="F104" s="16" t="s">
        <v>259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2">
        <v>0</v>
      </c>
      <c r="N104" s="50">
        <v>0</v>
      </c>
      <c r="O104" s="28">
        <f t="shared" si="7"/>
        <v>0</v>
      </c>
      <c r="P104" s="43">
        <v>0</v>
      </c>
      <c r="Q104" s="2">
        <v>0</v>
      </c>
      <c r="R104" s="2">
        <v>0</v>
      </c>
      <c r="S104" s="2"/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5">
        <f t="shared" si="4"/>
        <v>1</v>
      </c>
      <c r="H105" s="29">
        <v>0</v>
      </c>
      <c r="I105" s="30">
        <v>0</v>
      </c>
      <c r="J105" s="27">
        <f t="shared" si="5"/>
        <v>1</v>
      </c>
      <c r="K105" s="28">
        <f t="shared" si="6"/>
        <v>3</v>
      </c>
      <c r="L105" s="50">
        <v>0</v>
      </c>
      <c r="M105" s="2">
        <v>0</v>
      </c>
      <c r="N105" s="50">
        <v>1</v>
      </c>
      <c r="O105" s="28">
        <f t="shared" si="7"/>
        <v>3</v>
      </c>
      <c r="P105" s="43">
        <v>3</v>
      </c>
      <c r="Q105" s="2">
        <v>0</v>
      </c>
      <c r="R105" s="2">
        <v>0</v>
      </c>
      <c r="S105" s="2"/>
    </row>
    <row r="106" spans="1:19" customFormat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5">
        <f t="shared" si="4"/>
        <v>2</v>
      </c>
      <c r="H106" s="94">
        <v>1</v>
      </c>
      <c r="I106" s="95">
        <v>1</v>
      </c>
      <c r="J106" s="27">
        <f t="shared" si="5"/>
        <v>1</v>
      </c>
      <c r="K106" s="28">
        <f t="shared" si="6"/>
        <v>1</v>
      </c>
      <c r="L106" s="50">
        <v>0</v>
      </c>
      <c r="M106" s="2">
        <v>0</v>
      </c>
      <c r="N106" s="50">
        <v>1</v>
      </c>
      <c r="O106" s="28">
        <f t="shared" si="7"/>
        <v>1</v>
      </c>
      <c r="P106" s="43">
        <v>0</v>
      </c>
      <c r="Q106" s="2">
        <v>1</v>
      </c>
      <c r="R106" s="2">
        <v>0</v>
      </c>
      <c r="S106" s="2"/>
    </row>
    <row r="107" spans="1:19" customFormat="1" hidden="1" x14ac:dyDescent="0.2">
      <c r="A107" s="2">
        <v>76320</v>
      </c>
      <c r="B107" s="3"/>
      <c r="C107" s="3"/>
      <c r="D107" s="93" t="s">
        <v>83</v>
      </c>
      <c r="E107" s="3" t="s">
        <v>264</v>
      </c>
      <c r="F107" s="16" t="s">
        <v>265</v>
      </c>
      <c r="G107" s="45">
        <f t="shared" si="4"/>
        <v>0</v>
      </c>
      <c r="H107" s="29">
        <v>0</v>
      </c>
      <c r="I107" s="30">
        <v>0</v>
      </c>
      <c r="J107" s="27">
        <f t="shared" si="5"/>
        <v>0</v>
      </c>
      <c r="K107" s="28">
        <f t="shared" si="6"/>
        <v>0</v>
      </c>
      <c r="L107" s="50">
        <v>0</v>
      </c>
      <c r="M107" s="2">
        <v>0</v>
      </c>
      <c r="N107" s="50">
        <v>0</v>
      </c>
      <c r="O107" s="28">
        <f t="shared" si="7"/>
        <v>0</v>
      </c>
      <c r="P107" s="43">
        <v>0</v>
      </c>
      <c r="Q107" s="2">
        <v>0</v>
      </c>
      <c r="R107" s="2">
        <v>0</v>
      </c>
      <c r="S107" s="2"/>
    </row>
    <row r="108" spans="1:19" customFormat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5">
        <f t="shared" si="4"/>
        <v>3</v>
      </c>
      <c r="H108" s="29">
        <v>1</v>
      </c>
      <c r="I108" s="30">
        <v>1</v>
      </c>
      <c r="J108" s="27">
        <f t="shared" si="5"/>
        <v>2</v>
      </c>
      <c r="K108" s="28">
        <f t="shared" si="6"/>
        <v>4</v>
      </c>
      <c r="L108" s="50">
        <v>0</v>
      </c>
      <c r="M108" s="2">
        <v>0</v>
      </c>
      <c r="N108" s="50">
        <v>2</v>
      </c>
      <c r="O108" s="28">
        <f t="shared" si="7"/>
        <v>4</v>
      </c>
      <c r="P108" s="43">
        <v>4</v>
      </c>
      <c r="Q108" s="2">
        <v>0</v>
      </c>
      <c r="R108" s="2">
        <v>0</v>
      </c>
      <c r="S108" s="2"/>
    </row>
    <row r="109" spans="1:19" customFormat="1" hidden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5">
        <f t="shared" si="4"/>
        <v>0</v>
      </c>
      <c r="H109" s="29">
        <v>0</v>
      </c>
      <c r="I109" s="30">
        <v>0</v>
      </c>
      <c r="J109" s="27">
        <f t="shared" si="5"/>
        <v>0</v>
      </c>
      <c r="K109" s="28">
        <f t="shared" si="6"/>
        <v>0</v>
      </c>
      <c r="L109" s="50">
        <v>0</v>
      </c>
      <c r="M109" s="2">
        <v>0</v>
      </c>
      <c r="N109" s="50">
        <v>0</v>
      </c>
      <c r="O109" s="28">
        <f t="shared" si="7"/>
        <v>0</v>
      </c>
      <c r="P109" s="43">
        <v>0</v>
      </c>
      <c r="Q109" s="2">
        <v>0</v>
      </c>
      <c r="R109" s="2">
        <v>0</v>
      </c>
      <c r="S109" s="2"/>
    </row>
    <row r="110" spans="1:19" customFormat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5">
        <f t="shared" si="4"/>
        <v>6</v>
      </c>
      <c r="H110" s="29">
        <v>3</v>
      </c>
      <c r="I110" s="30">
        <v>2</v>
      </c>
      <c r="J110" s="27">
        <f t="shared" si="5"/>
        <v>3</v>
      </c>
      <c r="K110" s="28">
        <f t="shared" si="6"/>
        <v>5</v>
      </c>
      <c r="L110" s="50">
        <v>0</v>
      </c>
      <c r="M110" s="2">
        <v>0</v>
      </c>
      <c r="N110" s="50">
        <v>3</v>
      </c>
      <c r="O110" s="28">
        <f t="shared" si="7"/>
        <v>5</v>
      </c>
      <c r="P110" s="43">
        <v>5</v>
      </c>
      <c r="Q110" s="2">
        <v>0</v>
      </c>
      <c r="R110" s="2">
        <v>0</v>
      </c>
      <c r="S110" s="2"/>
    </row>
    <row r="111" spans="1:19" customFormat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5">
        <f t="shared" si="4"/>
        <v>1</v>
      </c>
      <c r="H111" s="29">
        <v>1</v>
      </c>
      <c r="I111" s="30">
        <v>1</v>
      </c>
      <c r="J111" s="27">
        <f t="shared" si="5"/>
        <v>0</v>
      </c>
      <c r="K111" s="28">
        <f t="shared" si="6"/>
        <v>0</v>
      </c>
      <c r="L111" s="50">
        <v>0</v>
      </c>
      <c r="M111" s="2">
        <v>0</v>
      </c>
      <c r="N111" s="50">
        <v>0</v>
      </c>
      <c r="O111" s="28">
        <f t="shared" si="7"/>
        <v>0</v>
      </c>
      <c r="P111" s="43">
        <v>0</v>
      </c>
      <c r="Q111" s="2">
        <v>0</v>
      </c>
      <c r="R111" s="2">
        <v>0</v>
      </c>
      <c r="S111" s="2"/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2">
        <v>0</v>
      </c>
      <c r="N112" s="50">
        <v>0</v>
      </c>
      <c r="O112" s="28">
        <f t="shared" si="7"/>
        <v>0</v>
      </c>
      <c r="P112" s="43">
        <v>0</v>
      </c>
      <c r="Q112" s="2">
        <v>0</v>
      </c>
      <c r="R112" s="2">
        <v>0</v>
      </c>
      <c r="S112" s="2"/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5">
        <f t="shared" si="4"/>
        <v>14</v>
      </c>
      <c r="H113" s="29">
        <v>9</v>
      </c>
      <c r="I113" s="30">
        <v>2</v>
      </c>
      <c r="J113" s="27">
        <f t="shared" si="5"/>
        <v>5</v>
      </c>
      <c r="K113" s="28">
        <f t="shared" si="6"/>
        <v>6</v>
      </c>
      <c r="L113" s="50">
        <v>0</v>
      </c>
      <c r="M113" s="2">
        <v>0</v>
      </c>
      <c r="N113" s="50">
        <v>5</v>
      </c>
      <c r="O113" s="28">
        <f t="shared" si="7"/>
        <v>6</v>
      </c>
      <c r="P113" s="43">
        <v>2</v>
      </c>
      <c r="Q113" s="2">
        <v>1</v>
      </c>
      <c r="R113" s="2">
        <v>6</v>
      </c>
      <c r="S113" s="2"/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5">
        <f t="shared" si="4"/>
        <v>2</v>
      </c>
      <c r="H114" s="29">
        <v>0</v>
      </c>
      <c r="I114" s="30">
        <v>0</v>
      </c>
      <c r="J114" s="27">
        <f t="shared" si="5"/>
        <v>2</v>
      </c>
      <c r="K114" s="28">
        <f t="shared" si="6"/>
        <v>1</v>
      </c>
      <c r="L114" s="50">
        <v>0</v>
      </c>
      <c r="M114" s="2">
        <v>0</v>
      </c>
      <c r="N114" s="50">
        <v>2</v>
      </c>
      <c r="O114" s="28">
        <f t="shared" si="7"/>
        <v>1</v>
      </c>
      <c r="P114" s="43">
        <v>1</v>
      </c>
      <c r="Q114" s="2">
        <v>0</v>
      </c>
      <c r="R114" s="2">
        <v>1</v>
      </c>
      <c r="S114" s="2"/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5">
        <f t="shared" si="4"/>
        <v>6</v>
      </c>
      <c r="H115" s="29">
        <v>4</v>
      </c>
      <c r="I115" s="30">
        <v>3</v>
      </c>
      <c r="J115" s="27">
        <f t="shared" si="5"/>
        <v>2</v>
      </c>
      <c r="K115" s="28">
        <f t="shared" si="6"/>
        <v>1</v>
      </c>
      <c r="L115" s="50">
        <v>0</v>
      </c>
      <c r="M115" s="2">
        <v>0</v>
      </c>
      <c r="N115" s="50">
        <v>2</v>
      </c>
      <c r="O115" s="28">
        <f t="shared" si="7"/>
        <v>1</v>
      </c>
      <c r="P115" s="43">
        <v>1</v>
      </c>
      <c r="Q115" s="2">
        <v>0</v>
      </c>
      <c r="R115" s="2">
        <v>1</v>
      </c>
      <c r="S115" s="2"/>
    </row>
    <row r="116" spans="1:19" customFormat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5">
        <f t="shared" si="4"/>
        <v>6</v>
      </c>
      <c r="H116" s="29">
        <v>3</v>
      </c>
      <c r="I116" s="30">
        <v>2</v>
      </c>
      <c r="J116" s="27">
        <f t="shared" si="5"/>
        <v>3</v>
      </c>
      <c r="K116" s="28">
        <f t="shared" si="6"/>
        <v>3</v>
      </c>
      <c r="L116" s="50">
        <v>0</v>
      </c>
      <c r="M116" s="2">
        <v>0</v>
      </c>
      <c r="N116" s="50">
        <v>3</v>
      </c>
      <c r="O116" s="28">
        <f t="shared" si="7"/>
        <v>3</v>
      </c>
      <c r="P116" s="43">
        <v>3</v>
      </c>
      <c r="Q116" s="2">
        <v>0</v>
      </c>
      <c r="R116" s="2">
        <v>2</v>
      </c>
      <c r="S116" s="2"/>
    </row>
    <row r="117" spans="1:19" customFormat="1" hidden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5">
        <f t="shared" si="4"/>
        <v>0</v>
      </c>
      <c r="H117" s="29">
        <v>0</v>
      </c>
      <c r="I117" s="30">
        <v>0</v>
      </c>
      <c r="J117" s="27">
        <f t="shared" si="5"/>
        <v>0</v>
      </c>
      <c r="K117" s="28">
        <f t="shared" si="6"/>
        <v>0</v>
      </c>
      <c r="L117" s="50">
        <v>0</v>
      </c>
      <c r="M117" s="2">
        <v>0</v>
      </c>
      <c r="N117" s="50">
        <v>0</v>
      </c>
      <c r="O117" s="28">
        <f t="shared" si="7"/>
        <v>0</v>
      </c>
      <c r="P117" s="43">
        <v>0</v>
      </c>
      <c r="Q117" s="2">
        <v>0</v>
      </c>
      <c r="R117" s="2">
        <v>0</v>
      </c>
      <c r="S117" s="2"/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5">
        <f t="shared" si="4"/>
        <v>6</v>
      </c>
      <c r="H118" s="29">
        <v>4</v>
      </c>
      <c r="I118" s="30">
        <v>1</v>
      </c>
      <c r="J118" s="27">
        <f t="shared" si="5"/>
        <v>2</v>
      </c>
      <c r="K118" s="28">
        <f t="shared" si="6"/>
        <v>2</v>
      </c>
      <c r="L118" s="50">
        <v>0</v>
      </c>
      <c r="M118" s="2">
        <v>0</v>
      </c>
      <c r="N118" s="50">
        <v>2</v>
      </c>
      <c r="O118" s="28">
        <f t="shared" si="7"/>
        <v>2</v>
      </c>
      <c r="P118" s="43">
        <v>1</v>
      </c>
      <c r="Q118" s="2">
        <v>2</v>
      </c>
      <c r="R118" s="2">
        <v>0</v>
      </c>
      <c r="S118" s="2"/>
    </row>
    <row r="119" spans="1:19" customFormat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5">
        <f t="shared" si="4"/>
        <v>6</v>
      </c>
      <c r="H119" s="29">
        <v>5</v>
      </c>
      <c r="I119" s="30">
        <v>4</v>
      </c>
      <c r="J119" s="27">
        <f t="shared" si="5"/>
        <v>1</v>
      </c>
      <c r="K119" s="28">
        <f t="shared" si="6"/>
        <v>1</v>
      </c>
      <c r="L119" s="50">
        <v>0</v>
      </c>
      <c r="M119" s="2">
        <v>0</v>
      </c>
      <c r="N119" s="50">
        <v>1</v>
      </c>
      <c r="O119" s="28">
        <f t="shared" si="7"/>
        <v>1</v>
      </c>
      <c r="P119" s="43">
        <v>1</v>
      </c>
      <c r="Q119" s="2">
        <v>0</v>
      </c>
      <c r="R119" s="2">
        <v>0</v>
      </c>
      <c r="S119" s="2"/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5">
        <f t="shared" si="4"/>
        <v>5</v>
      </c>
      <c r="H120" s="29">
        <v>5</v>
      </c>
      <c r="I120" s="30">
        <v>1</v>
      </c>
      <c r="J120" s="27">
        <f t="shared" si="5"/>
        <v>0</v>
      </c>
      <c r="K120" s="28">
        <f t="shared" si="6"/>
        <v>0</v>
      </c>
      <c r="L120" s="50">
        <v>0</v>
      </c>
      <c r="M120" s="2">
        <v>0</v>
      </c>
      <c r="N120" s="50">
        <v>0</v>
      </c>
      <c r="O120" s="28">
        <f t="shared" si="7"/>
        <v>0</v>
      </c>
      <c r="P120" s="43">
        <v>0</v>
      </c>
      <c r="Q120" s="2">
        <v>0</v>
      </c>
      <c r="R120" s="2">
        <v>0</v>
      </c>
      <c r="S120" s="2"/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5">
        <f t="shared" si="4"/>
        <v>1</v>
      </c>
      <c r="H121" s="29">
        <v>0</v>
      </c>
      <c r="I121" s="30">
        <v>0</v>
      </c>
      <c r="J121" s="27">
        <f t="shared" si="5"/>
        <v>1</v>
      </c>
      <c r="K121" s="28">
        <f t="shared" si="6"/>
        <v>1</v>
      </c>
      <c r="L121" s="50">
        <v>0</v>
      </c>
      <c r="M121" s="2">
        <v>0</v>
      </c>
      <c r="N121" s="50">
        <v>1</v>
      </c>
      <c r="O121" s="28">
        <f t="shared" si="7"/>
        <v>1</v>
      </c>
      <c r="P121" s="43">
        <v>0</v>
      </c>
      <c r="Q121" s="2">
        <v>0</v>
      </c>
      <c r="R121" s="2">
        <v>1</v>
      </c>
      <c r="S121" s="2"/>
    </row>
    <row r="122" spans="1:19" customFormat="1" hidden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5">
        <f t="shared" si="4"/>
        <v>0</v>
      </c>
      <c r="H122" s="29">
        <v>0</v>
      </c>
      <c r="I122" s="30">
        <v>0</v>
      </c>
      <c r="J122" s="27">
        <f t="shared" si="5"/>
        <v>0</v>
      </c>
      <c r="K122" s="28">
        <f t="shared" si="6"/>
        <v>0</v>
      </c>
      <c r="L122" s="50">
        <v>0</v>
      </c>
      <c r="M122" s="2">
        <v>0</v>
      </c>
      <c r="N122" s="50">
        <v>0</v>
      </c>
      <c r="O122" s="28">
        <f t="shared" si="7"/>
        <v>0</v>
      </c>
      <c r="P122" s="43">
        <v>0</v>
      </c>
      <c r="Q122" s="2">
        <v>0</v>
      </c>
      <c r="R122" s="2">
        <v>0</v>
      </c>
      <c r="S122" s="2"/>
    </row>
    <row r="123" spans="1:19" customFormat="1" hidden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5">
        <f t="shared" si="4"/>
        <v>0</v>
      </c>
      <c r="H123" s="29">
        <v>0</v>
      </c>
      <c r="I123" s="30">
        <v>0</v>
      </c>
      <c r="J123" s="27">
        <f t="shared" si="5"/>
        <v>0</v>
      </c>
      <c r="K123" s="28">
        <f t="shared" si="6"/>
        <v>0</v>
      </c>
      <c r="L123" s="50">
        <v>0</v>
      </c>
      <c r="M123" s="2">
        <v>0</v>
      </c>
      <c r="N123" s="50">
        <v>0</v>
      </c>
      <c r="O123" s="28">
        <f t="shared" si="7"/>
        <v>0</v>
      </c>
      <c r="P123" s="43">
        <v>0</v>
      </c>
      <c r="Q123" s="2">
        <v>0</v>
      </c>
      <c r="R123" s="2">
        <v>0</v>
      </c>
      <c r="S123" s="2"/>
    </row>
    <row r="124" spans="1:19" customFormat="1" hidden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5">
        <f t="shared" si="4"/>
        <v>0</v>
      </c>
      <c r="H124" s="29">
        <v>0</v>
      </c>
      <c r="I124" s="30">
        <v>0</v>
      </c>
      <c r="J124" s="27">
        <f t="shared" si="5"/>
        <v>0</v>
      </c>
      <c r="K124" s="28">
        <f t="shared" si="6"/>
        <v>0</v>
      </c>
      <c r="L124" s="50">
        <v>0</v>
      </c>
      <c r="M124" s="2">
        <v>0</v>
      </c>
      <c r="N124" s="50">
        <v>0</v>
      </c>
      <c r="O124" s="28">
        <f t="shared" si="7"/>
        <v>0</v>
      </c>
      <c r="P124" s="43">
        <v>0</v>
      </c>
      <c r="Q124" s="2">
        <v>0</v>
      </c>
      <c r="R124" s="2">
        <v>0</v>
      </c>
      <c r="S124" s="2"/>
    </row>
    <row r="125" spans="1:19" hidden="1" x14ac:dyDescent="0.2">
      <c r="A125" s="2">
        <v>76800</v>
      </c>
      <c r="B125" s="3"/>
      <c r="C125" s="3"/>
      <c r="D125" s="93" t="s">
        <v>83</v>
      </c>
      <c r="E125" s="3" t="s">
        <v>299</v>
      </c>
      <c r="F125" s="16" t="s">
        <v>300</v>
      </c>
      <c r="G125" s="45">
        <f t="shared" si="4"/>
        <v>0</v>
      </c>
      <c r="H125" s="29">
        <v>0</v>
      </c>
      <c r="I125" s="30">
        <v>0</v>
      </c>
      <c r="J125" s="27">
        <f t="shared" si="5"/>
        <v>0</v>
      </c>
      <c r="K125" s="28">
        <f t="shared" si="6"/>
        <v>0</v>
      </c>
      <c r="L125" s="50">
        <v>0</v>
      </c>
      <c r="M125" s="2">
        <v>0</v>
      </c>
      <c r="N125" s="50">
        <v>0</v>
      </c>
      <c r="O125" s="28">
        <f t="shared" si="7"/>
        <v>0</v>
      </c>
      <c r="P125" s="43">
        <v>0</v>
      </c>
      <c r="Q125" s="2">
        <v>0</v>
      </c>
      <c r="R125" s="2">
        <v>0</v>
      </c>
      <c r="S125" s="2"/>
    </row>
    <row r="126" spans="1:19" customFormat="1" hidden="1" x14ac:dyDescent="0.2">
      <c r="A126" s="2">
        <v>76810</v>
      </c>
      <c r="B126" s="3"/>
      <c r="C126" s="3"/>
      <c r="D126" s="93" t="s">
        <v>98</v>
      </c>
      <c r="E126" s="3" t="s">
        <v>301</v>
      </c>
      <c r="F126" s="16" t="s">
        <v>302</v>
      </c>
      <c r="G126" s="45">
        <f t="shared" si="4"/>
        <v>0</v>
      </c>
      <c r="H126" s="29">
        <v>0</v>
      </c>
      <c r="I126" s="30">
        <v>0</v>
      </c>
      <c r="J126" s="27">
        <f t="shared" si="5"/>
        <v>0</v>
      </c>
      <c r="K126" s="28">
        <f t="shared" si="6"/>
        <v>0</v>
      </c>
      <c r="L126" s="50">
        <v>0</v>
      </c>
      <c r="M126" s="2">
        <v>0</v>
      </c>
      <c r="N126" s="50">
        <v>0</v>
      </c>
      <c r="O126" s="28">
        <f t="shared" si="7"/>
        <v>0</v>
      </c>
      <c r="P126" s="43">
        <v>0</v>
      </c>
      <c r="Q126" s="2">
        <v>0</v>
      </c>
      <c r="R126" s="2">
        <v>0</v>
      </c>
      <c r="S126" s="2"/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5">
        <f t="shared" si="4"/>
        <v>3</v>
      </c>
      <c r="H127" s="29">
        <v>2</v>
      </c>
      <c r="I127" s="30">
        <v>4</v>
      </c>
      <c r="J127" s="27">
        <f t="shared" si="5"/>
        <v>1</v>
      </c>
      <c r="K127" s="28">
        <f t="shared" si="6"/>
        <v>8</v>
      </c>
      <c r="L127" s="50">
        <v>0</v>
      </c>
      <c r="M127" s="2">
        <v>0</v>
      </c>
      <c r="N127" s="50">
        <v>1</v>
      </c>
      <c r="O127" s="28">
        <f t="shared" si="7"/>
        <v>8</v>
      </c>
      <c r="P127" s="43">
        <v>8</v>
      </c>
      <c r="Q127" s="2">
        <v>0</v>
      </c>
      <c r="R127" s="2">
        <v>0</v>
      </c>
      <c r="S127" s="2"/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5">
        <f t="shared" si="4"/>
        <v>18</v>
      </c>
      <c r="H128" s="29">
        <v>9</v>
      </c>
      <c r="I128" s="30">
        <v>5</v>
      </c>
      <c r="J128" s="27">
        <f t="shared" si="5"/>
        <v>9</v>
      </c>
      <c r="K128" s="28">
        <f t="shared" si="6"/>
        <v>7</v>
      </c>
      <c r="L128" s="50">
        <v>0</v>
      </c>
      <c r="M128" s="2">
        <v>0</v>
      </c>
      <c r="N128" s="50">
        <v>9</v>
      </c>
      <c r="O128" s="28">
        <f t="shared" si="7"/>
        <v>7</v>
      </c>
      <c r="P128" s="43">
        <v>7</v>
      </c>
      <c r="Q128" s="2">
        <v>3</v>
      </c>
      <c r="R128" s="2">
        <v>5</v>
      </c>
      <c r="S128" s="2"/>
    </row>
    <row r="129" spans="1:19" customFormat="1" hidden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5">
        <f t="shared" si="4"/>
        <v>0</v>
      </c>
      <c r="H129" s="29">
        <v>0</v>
      </c>
      <c r="I129" s="30">
        <v>0</v>
      </c>
      <c r="J129" s="27">
        <f t="shared" si="5"/>
        <v>0</v>
      </c>
      <c r="K129" s="28">
        <f t="shared" si="6"/>
        <v>0</v>
      </c>
      <c r="L129" s="50">
        <v>0</v>
      </c>
      <c r="M129" s="2">
        <v>0</v>
      </c>
      <c r="N129" s="50">
        <v>0</v>
      </c>
      <c r="O129" s="28">
        <f t="shared" si="7"/>
        <v>0</v>
      </c>
      <c r="P129" s="43">
        <v>0</v>
      </c>
      <c r="Q129" s="2">
        <v>0</v>
      </c>
      <c r="R129" s="2">
        <v>0</v>
      </c>
      <c r="S129" s="2"/>
    </row>
    <row r="130" spans="1:19" customFormat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5">
        <f t="shared" ref="G130:G193" si="8">SUM(H130, J130)</f>
        <v>4</v>
      </c>
      <c r="H130" s="29">
        <v>4</v>
      </c>
      <c r="I130" s="30">
        <v>1</v>
      </c>
      <c r="J130" s="27">
        <f t="shared" ref="J130:J193" si="9">L130+N130</f>
        <v>0</v>
      </c>
      <c r="K130" s="28">
        <f t="shared" ref="K130:K193" si="10">MAX(P130:S130, M130)</f>
        <v>0</v>
      </c>
      <c r="L130" s="50">
        <v>0</v>
      </c>
      <c r="M130" s="2">
        <v>0</v>
      </c>
      <c r="N130" s="50">
        <v>0</v>
      </c>
      <c r="O130" s="28">
        <f t="shared" ref="O130:O193" si="11">MAX(P130:S130)</f>
        <v>0</v>
      </c>
      <c r="P130" s="43">
        <v>0</v>
      </c>
      <c r="Q130" s="2">
        <v>0</v>
      </c>
      <c r="R130" s="2">
        <v>0</v>
      </c>
      <c r="S130" s="2"/>
    </row>
    <row r="131" spans="1:19" customFormat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5">
        <f t="shared" si="8"/>
        <v>4</v>
      </c>
      <c r="H131" s="29">
        <v>4</v>
      </c>
      <c r="I131" s="30">
        <v>1</v>
      </c>
      <c r="J131" s="27">
        <f t="shared" si="9"/>
        <v>0</v>
      </c>
      <c r="K131" s="28">
        <f t="shared" si="10"/>
        <v>0</v>
      </c>
      <c r="L131" s="50">
        <v>0</v>
      </c>
      <c r="M131" s="2">
        <v>0</v>
      </c>
      <c r="N131" s="50">
        <v>0</v>
      </c>
      <c r="O131" s="28">
        <f t="shared" si="11"/>
        <v>0</v>
      </c>
      <c r="P131" s="43">
        <v>0</v>
      </c>
      <c r="Q131" s="2">
        <v>0</v>
      </c>
      <c r="R131" s="2">
        <v>0</v>
      </c>
      <c r="S131" s="2"/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5">
        <f t="shared" si="8"/>
        <v>2</v>
      </c>
      <c r="H132" s="29">
        <v>2</v>
      </c>
      <c r="I132" s="30">
        <v>2</v>
      </c>
      <c r="J132" s="27">
        <f t="shared" si="9"/>
        <v>0</v>
      </c>
      <c r="K132" s="28">
        <f t="shared" si="10"/>
        <v>0</v>
      </c>
      <c r="L132" s="50">
        <v>0</v>
      </c>
      <c r="M132" s="2">
        <v>0</v>
      </c>
      <c r="N132" s="50">
        <v>0</v>
      </c>
      <c r="O132" s="28">
        <f t="shared" si="11"/>
        <v>0</v>
      </c>
      <c r="P132" s="43">
        <v>0</v>
      </c>
      <c r="Q132" s="2">
        <v>0</v>
      </c>
      <c r="R132" s="2">
        <v>0</v>
      </c>
      <c r="S132" s="2"/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5">
        <f t="shared" si="8"/>
        <v>7</v>
      </c>
      <c r="H133" s="29">
        <v>7</v>
      </c>
      <c r="I133" s="30">
        <v>2</v>
      </c>
      <c r="J133" s="27">
        <f t="shared" si="9"/>
        <v>0</v>
      </c>
      <c r="K133" s="28">
        <f t="shared" si="10"/>
        <v>0</v>
      </c>
      <c r="L133" s="50">
        <v>0</v>
      </c>
      <c r="M133" s="2">
        <v>0</v>
      </c>
      <c r="N133" s="50">
        <v>0</v>
      </c>
      <c r="O133" s="28">
        <f t="shared" si="11"/>
        <v>0</v>
      </c>
      <c r="P133" s="43">
        <v>0</v>
      </c>
      <c r="Q133" s="2">
        <v>0</v>
      </c>
      <c r="R133" s="2">
        <v>0</v>
      </c>
      <c r="S133" s="2"/>
    </row>
    <row r="134" spans="1:19" customFormat="1" hidden="1" x14ac:dyDescent="0.2">
      <c r="A134" s="2">
        <v>77240</v>
      </c>
      <c r="B134" s="3"/>
      <c r="C134" s="3"/>
      <c r="D134" s="93" t="s">
        <v>83</v>
      </c>
      <c r="E134" s="3" t="s">
        <v>317</v>
      </c>
      <c r="F134" s="16" t="s">
        <v>318</v>
      </c>
      <c r="G134" s="45">
        <f t="shared" si="8"/>
        <v>0</v>
      </c>
      <c r="H134" s="29">
        <v>0</v>
      </c>
      <c r="I134" s="30">
        <v>0</v>
      </c>
      <c r="J134" s="27">
        <f t="shared" si="9"/>
        <v>0</v>
      </c>
      <c r="K134" s="28">
        <f t="shared" si="10"/>
        <v>0</v>
      </c>
      <c r="L134" s="50">
        <v>0</v>
      </c>
      <c r="M134" s="2">
        <v>0</v>
      </c>
      <c r="N134" s="50">
        <v>0</v>
      </c>
      <c r="O134" s="28">
        <f t="shared" si="11"/>
        <v>0</v>
      </c>
      <c r="P134" s="43">
        <v>0</v>
      </c>
      <c r="Q134" s="2">
        <v>0</v>
      </c>
      <c r="R134" s="2">
        <v>0</v>
      </c>
      <c r="S134" s="2"/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/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5">
        <f t="shared" si="8"/>
        <v>12</v>
      </c>
      <c r="H136" s="29">
        <v>6</v>
      </c>
      <c r="I136" s="30">
        <v>1</v>
      </c>
      <c r="J136" s="27">
        <f t="shared" si="9"/>
        <v>6</v>
      </c>
      <c r="K136" s="28">
        <f t="shared" si="10"/>
        <v>3</v>
      </c>
      <c r="L136" s="50">
        <v>0</v>
      </c>
      <c r="M136" s="2">
        <v>0</v>
      </c>
      <c r="N136" s="50">
        <v>6</v>
      </c>
      <c r="O136" s="28">
        <f t="shared" si="11"/>
        <v>3</v>
      </c>
      <c r="P136" s="43">
        <v>3</v>
      </c>
      <c r="Q136" s="2">
        <v>3</v>
      </c>
      <c r="R136" s="2">
        <v>1</v>
      </c>
      <c r="S136" s="2"/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5">
        <f t="shared" si="8"/>
        <v>6</v>
      </c>
      <c r="H137" s="29">
        <v>2</v>
      </c>
      <c r="I137" s="30">
        <v>1</v>
      </c>
      <c r="J137" s="27">
        <f t="shared" si="9"/>
        <v>4</v>
      </c>
      <c r="K137" s="28">
        <f t="shared" si="10"/>
        <v>2</v>
      </c>
      <c r="L137" s="50">
        <v>0</v>
      </c>
      <c r="M137" s="2">
        <v>0</v>
      </c>
      <c r="N137" s="50">
        <v>4</v>
      </c>
      <c r="O137" s="28">
        <f t="shared" si="11"/>
        <v>2</v>
      </c>
      <c r="P137" s="43">
        <v>2</v>
      </c>
      <c r="Q137" s="2">
        <v>1</v>
      </c>
      <c r="R137" s="2">
        <v>2</v>
      </c>
      <c r="S137" s="2"/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/>
    </row>
    <row r="139" spans="1:19" hidden="1" x14ac:dyDescent="0.2">
      <c r="A139" s="2">
        <v>77670</v>
      </c>
      <c r="B139" s="3"/>
      <c r="C139" s="3"/>
      <c r="D139" s="93" t="s">
        <v>98</v>
      </c>
      <c r="E139" s="3" t="s">
        <v>326</v>
      </c>
      <c r="F139" s="16" t="s">
        <v>327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2">
        <v>0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/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/>
    </row>
    <row r="141" spans="1:19" hidden="1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5">
        <f t="shared" si="8"/>
        <v>0</v>
      </c>
      <c r="H141" s="29">
        <v>0</v>
      </c>
      <c r="I141" s="30">
        <v>0</v>
      </c>
      <c r="J141" s="27">
        <f t="shared" si="9"/>
        <v>0</v>
      </c>
      <c r="K141" s="28">
        <f t="shared" si="10"/>
        <v>0</v>
      </c>
      <c r="L141" s="50">
        <v>0</v>
      </c>
      <c r="M141" s="2">
        <v>0</v>
      </c>
      <c r="N141" s="50">
        <v>0</v>
      </c>
      <c r="O141" s="28">
        <f t="shared" si="11"/>
        <v>0</v>
      </c>
      <c r="P141" s="43">
        <v>0</v>
      </c>
      <c r="Q141" s="2">
        <v>0</v>
      </c>
      <c r="R141" s="2">
        <v>0</v>
      </c>
      <c r="S141" s="2"/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5">
        <f t="shared" si="8"/>
        <v>4</v>
      </c>
      <c r="H142" s="29">
        <v>3</v>
      </c>
      <c r="I142" s="30">
        <v>2</v>
      </c>
      <c r="J142" s="27">
        <f t="shared" si="9"/>
        <v>1</v>
      </c>
      <c r="K142" s="28">
        <f t="shared" si="10"/>
        <v>1</v>
      </c>
      <c r="L142" s="50">
        <v>0</v>
      </c>
      <c r="M142" s="2">
        <v>0</v>
      </c>
      <c r="N142" s="50">
        <v>1</v>
      </c>
      <c r="O142" s="28">
        <f t="shared" si="11"/>
        <v>1</v>
      </c>
      <c r="P142" s="43">
        <v>0</v>
      </c>
      <c r="Q142" s="2">
        <v>1</v>
      </c>
      <c r="R142" s="2">
        <v>0</v>
      </c>
      <c r="S142" s="2"/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5">
        <f t="shared" si="8"/>
        <v>26</v>
      </c>
      <c r="H143" s="29">
        <v>18</v>
      </c>
      <c r="I143" s="30">
        <v>5</v>
      </c>
      <c r="J143" s="27">
        <f t="shared" si="9"/>
        <v>8</v>
      </c>
      <c r="K143" s="28">
        <f t="shared" si="10"/>
        <v>11</v>
      </c>
      <c r="L143" s="50">
        <v>1</v>
      </c>
      <c r="M143" s="2">
        <v>1</v>
      </c>
      <c r="N143" s="50">
        <v>7</v>
      </c>
      <c r="O143" s="28">
        <f t="shared" si="11"/>
        <v>11</v>
      </c>
      <c r="P143" s="43">
        <v>11</v>
      </c>
      <c r="Q143" s="2">
        <v>4</v>
      </c>
      <c r="R143" s="2">
        <v>8</v>
      </c>
      <c r="S143" s="2"/>
    </row>
    <row r="144" spans="1:19" customFormat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5">
        <f t="shared" si="8"/>
        <v>8</v>
      </c>
      <c r="H144" s="29">
        <v>6</v>
      </c>
      <c r="I144" s="30">
        <v>10</v>
      </c>
      <c r="J144" s="27">
        <f t="shared" si="9"/>
        <v>2</v>
      </c>
      <c r="K144" s="28">
        <f t="shared" si="10"/>
        <v>1</v>
      </c>
      <c r="L144" s="50">
        <v>0</v>
      </c>
      <c r="M144" s="2">
        <v>0</v>
      </c>
      <c r="N144" s="50">
        <v>2</v>
      </c>
      <c r="O144" s="28">
        <f t="shared" si="11"/>
        <v>1</v>
      </c>
      <c r="P144" s="43">
        <v>0</v>
      </c>
      <c r="Q144" s="2">
        <v>1</v>
      </c>
      <c r="R144" s="2">
        <v>1</v>
      </c>
      <c r="S144" s="2"/>
    </row>
    <row r="145" spans="1:19" customFormat="1" hidden="1" x14ac:dyDescent="0.2">
      <c r="A145" s="2">
        <v>77790</v>
      </c>
      <c r="B145" s="3"/>
      <c r="C145" s="3"/>
      <c r="D145" s="93" t="s">
        <v>103</v>
      </c>
      <c r="E145" s="3" t="s">
        <v>337</v>
      </c>
      <c r="F145" s="16" t="s">
        <v>338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/>
    </row>
    <row r="146" spans="1:19" customFormat="1" hidden="1" x14ac:dyDescent="0.2">
      <c r="A146" s="2">
        <v>77810</v>
      </c>
      <c r="B146" s="3"/>
      <c r="C146" s="3"/>
      <c r="D146" s="93" t="s">
        <v>83</v>
      </c>
      <c r="E146" s="3" t="s">
        <v>339</v>
      </c>
      <c r="F146" s="16" t="s">
        <v>340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/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5">
        <f t="shared" si="8"/>
        <v>2</v>
      </c>
      <c r="H147" s="29">
        <v>0</v>
      </c>
      <c r="I147" s="30">
        <v>0</v>
      </c>
      <c r="J147" s="27">
        <f t="shared" si="9"/>
        <v>2</v>
      </c>
      <c r="K147" s="28">
        <f t="shared" si="10"/>
        <v>1</v>
      </c>
      <c r="L147" s="50">
        <v>0</v>
      </c>
      <c r="M147" s="2">
        <v>0</v>
      </c>
      <c r="N147" s="50">
        <v>2</v>
      </c>
      <c r="O147" s="28">
        <f t="shared" si="11"/>
        <v>1</v>
      </c>
      <c r="P147" s="43">
        <v>0</v>
      </c>
      <c r="Q147" s="2">
        <v>1</v>
      </c>
      <c r="R147" s="2">
        <v>1</v>
      </c>
      <c r="S147" s="2"/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5">
        <f t="shared" si="8"/>
        <v>10</v>
      </c>
      <c r="H148" s="29">
        <v>1</v>
      </c>
      <c r="I148" s="30">
        <v>1</v>
      </c>
      <c r="J148" s="27">
        <f t="shared" si="9"/>
        <v>9</v>
      </c>
      <c r="K148" s="28">
        <f t="shared" si="10"/>
        <v>7</v>
      </c>
      <c r="L148" s="50">
        <v>0</v>
      </c>
      <c r="M148" s="2">
        <v>0</v>
      </c>
      <c r="N148" s="50">
        <v>9</v>
      </c>
      <c r="O148" s="28">
        <f t="shared" si="11"/>
        <v>7</v>
      </c>
      <c r="P148" s="43">
        <v>7</v>
      </c>
      <c r="Q148" s="2">
        <v>7</v>
      </c>
      <c r="R148" s="2">
        <v>6</v>
      </c>
      <c r="S148" s="2"/>
    </row>
    <row r="149" spans="1:19" customFormat="1" x14ac:dyDescent="0.2">
      <c r="A149" s="2">
        <v>77900</v>
      </c>
      <c r="B149" s="3"/>
      <c r="C149" s="3"/>
      <c r="D149" s="93" t="s">
        <v>98</v>
      </c>
      <c r="E149" s="3" t="s">
        <v>345</v>
      </c>
      <c r="F149" s="16" t="s">
        <v>346</v>
      </c>
      <c r="G149" s="45">
        <f t="shared" si="8"/>
        <v>5</v>
      </c>
      <c r="H149" s="94">
        <v>1</v>
      </c>
      <c r="I149" s="95">
        <v>1</v>
      </c>
      <c r="J149" s="27">
        <f t="shared" si="9"/>
        <v>4</v>
      </c>
      <c r="K149" s="28">
        <f t="shared" si="10"/>
        <v>10</v>
      </c>
      <c r="L149" s="50">
        <v>0</v>
      </c>
      <c r="M149" s="2">
        <v>0</v>
      </c>
      <c r="N149" s="50">
        <v>4</v>
      </c>
      <c r="O149" s="28">
        <f t="shared" si="11"/>
        <v>10</v>
      </c>
      <c r="P149" s="43">
        <v>10</v>
      </c>
      <c r="Q149" s="2">
        <v>0</v>
      </c>
      <c r="R149" s="2">
        <v>1</v>
      </c>
      <c r="S149" s="2"/>
    </row>
    <row r="150" spans="1:19" customFormat="1" x14ac:dyDescent="0.2">
      <c r="A150" s="2">
        <v>77920</v>
      </c>
      <c r="B150" s="3"/>
      <c r="C150" s="3"/>
      <c r="D150" s="93" t="s">
        <v>83</v>
      </c>
      <c r="E150" s="3" t="s">
        <v>347</v>
      </c>
      <c r="F150" s="16" t="s">
        <v>348</v>
      </c>
      <c r="G150" s="45">
        <f t="shared" si="8"/>
        <v>1</v>
      </c>
      <c r="H150" s="29">
        <v>1</v>
      </c>
      <c r="I150" s="30">
        <v>1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/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2">
        <v>0</v>
      </c>
      <c r="N151" s="50">
        <v>0</v>
      </c>
      <c r="O151" s="28">
        <f t="shared" si="11"/>
        <v>0</v>
      </c>
      <c r="P151" s="43">
        <v>0</v>
      </c>
      <c r="Q151" s="2">
        <v>0</v>
      </c>
      <c r="R151" s="2">
        <v>0</v>
      </c>
      <c r="S151" s="2"/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5">
        <f t="shared" si="8"/>
        <v>9</v>
      </c>
      <c r="H152" s="29">
        <v>4</v>
      </c>
      <c r="I152" s="30">
        <v>1</v>
      </c>
      <c r="J152" s="27">
        <f t="shared" si="9"/>
        <v>5</v>
      </c>
      <c r="K152" s="28">
        <f t="shared" si="10"/>
        <v>4</v>
      </c>
      <c r="L152" s="50">
        <v>0</v>
      </c>
      <c r="M152" s="2">
        <v>0</v>
      </c>
      <c r="N152" s="50">
        <v>5</v>
      </c>
      <c r="O152" s="28">
        <f t="shared" si="11"/>
        <v>4</v>
      </c>
      <c r="P152" s="43">
        <v>2</v>
      </c>
      <c r="Q152" s="2">
        <v>4</v>
      </c>
      <c r="R152" s="2">
        <v>3</v>
      </c>
      <c r="S152" s="2"/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5">
        <f t="shared" si="8"/>
        <v>4</v>
      </c>
      <c r="H153" s="29">
        <v>2</v>
      </c>
      <c r="I153" s="30">
        <v>1</v>
      </c>
      <c r="J153" s="27">
        <f t="shared" si="9"/>
        <v>2</v>
      </c>
      <c r="K153" s="28">
        <f t="shared" si="10"/>
        <v>1</v>
      </c>
      <c r="L153" s="50">
        <v>0</v>
      </c>
      <c r="M153" s="2">
        <v>0</v>
      </c>
      <c r="N153" s="50">
        <v>2</v>
      </c>
      <c r="O153" s="28">
        <f t="shared" si="11"/>
        <v>1</v>
      </c>
      <c r="P153" s="43">
        <v>1</v>
      </c>
      <c r="Q153" s="2">
        <v>0</v>
      </c>
      <c r="R153" s="2">
        <v>1</v>
      </c>
      <c r="S153" s="2"/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5">
        <f t="shared" si="8"/>
        <v>2</v>
      </c>
      <c r="H154" s="29">
        <v>0</v>
      </c>
      <c r="I154" s="30">
        <v>0</v>
      </c>
      <c r="J154" s="27">
        <f t="shared" si="9"/>
        <v>2</v>
      </c>
      <c r="K154" s="28">
        <f t="shared" si="10"/>
        <v>9</v>
      </c>
      <c r="L154" s="50">
        <v>0</v>
      </c>
      <c r="M154" s="2">
        <v>0</v>
      </c>
      <c r="N154" s="50">
        <v>2</v>
      </c>
      <c r="O154" s="28">
        <f t="shared" si="11"/>
        <v>9</v>
      </c>
      <c r="P154" s="43">
        <v>0</v>
      </c>
      <c r="Q154" s="2">
        <v>0</v>
      </c>
      <c r="R154" s="2">
        <v>9</v>
      </c>
      <c r="S154" s="2"/>
    </row>
    <row r="155" spans="1:19" customFormat="1" hidden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5">
        <f t="shared" si="8"/>
        <v>0</v>
      </c>
      <c r="H155" s="29">
        <v>0</v>
      </c>
      <c r="I155" s="30">
        <v>0</v>
      </c>
      <c r="J155" s="27">
        <f t="shared" si="9"/>
        <v>0</v>
      </c>
      <c r="K155" s="28">
        <f t="shared" si="10"/>
        <v>0</v>
      </c>
      <c r="L155" s="50">
        <v>0</v>
      </c>
      <c r="M155" s="2">
        <v>0</v>
      </c>
      <c r="N155" s="50">
        <v>0</v>
      </c>
      <c r="O155" s="28">
        <f t="shared" si="11"/>
        <v>0</v>
      </c>
      <c r="P155" s="43">
        <v>0</v>
      </c>
      <c r="Q155" s="2">
        <v>0</v>
      </c>
      <c r="R155" s="2">
        <v>0</v>
      </c>
      <c r="S155" s="2"/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5">
        <f t="shared" si="8"/>
        <v>3</v>
      </c>
      <c r="H156" s="29">
        <v>2</v>
      </c>
      <c r="I156" s="30">
        <v>1</v>
      </c>
      <c r="J156" s="27">
        <f t="shared" si="9"/>
        <v>1</v>
      </c>
      <c r="K156" s="28">
        <f t="shared" si="10"/>
        <v>3</v>
      </c>
      <c r="L156" s="50">
        <v>0</v>
      </c>
      <c r="M156" s="2">
        <v>0</v>
      </c>
      <c r="N156" s="50">
        <v>1</v>
      </c>
      <c r="O156" s="28">
        <f t="shared" si="11"/>
        <v>3</v>
      </c>
      <c r="P156" s="43">
        <v>3</v>
      </c>
      <c r="Q156" s="2">
        <v>0</v>
      </c>
      <c r="R156" s="2">
        <v>0</v>
      </c>
      <c r="S156" s="2"/>
    </row>
    <row r="157" spans="1:19" customFormat="1" hidden="1" x14ac:dyDescent="0.2">
      <c r="A157" s="2">
        <v>78120</v>
      </c>
      <c r="B157" s="3"/>
      <c r="C157" s="3"/>
      <c r="D157" s="93" t="s">
        <v>103</v>
      </c>
      <c r="E157" s="3" t="s">
        <v>362</v>
      </c>
      <c r="F157" s="16" t="s">
        <v>363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/>
    </row>
    <row r="158" spans="1:19" customFormat="1" hidden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5">
        <f t="shared" si="8"/>
        <v>0</v>
      </c>
      <c r="H158" s="29">
        <v>0</v>
      </c>
      <c r="I158" s="30">
        <v>0</v>
      </c>
      <c r="J158" s="27">
        <f t="shared" si="9"/>
        <v>0</v>
      </c>
      <c r="K158" s="28">
        <f t="shared" si="10"/>
        <v>0</v>
      </c>
      <c r="L158" s="50">
        <v>0</v>
      </c>
      <c r="M158" s="2">
        <v>0</v>
      </c>
      <c r="N158" s="50">
        <v>0</v>
      </c>
      <c r="O158" s="28">
        <f t="shared" si="11"/>
        <v>0</v>
      </c>
      <c r="P158" s="43">
        <v>0</v>
      </c>
      <c r="Q158" s="2">
        <v>0</v>
      </c>
      <c r="R158" s="2">
        <v>0</v>
      </c>
      <c r="S158" s="2"/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5">
        <f t="shared" si="8"/>
        <v>17</v>
      </c>
      <c r="H159" s="29">
        <v>13</v>
      </c>
      <c r="I159" s="30">
        <v>3</v>
      </c>
      <c r="J159" s="27">
        <f t="shared" si="9"/>
        <v>4</v>
      </c>
      <c r="K159" s="28">
        <f t="shared" si="10"/>
        <v>6</v>
      </c>
      <c r="L159" s="50">
        <v>0</v>
      </c>
      <c r="M159" s="2">
        <v>0</v>
      </c>
      <c r="N159" s="50">
        <v>4</v>
      </c>
      <c r="O159" s="28">
        <f t="shared" si="11"/>
        <v>6</v>
      </c>
      <c r="P159" s="43">
        <v>1</v>
      </c>
      <c r="Q159" s="2">
        <v>6</v>
      </c>
      <c r="R159" s="2">
        <v>0</v>
      </c>
      <c r="S159" s="2"/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5">
        <f t="shared" si="8"/>
        <v>6</v>
      </c>
      <c r="H160" s="29">
        <v>5</v>
      </c>
      <c r="I160" s="30">
        <v>2</v>
      </c>
      <c r="J160" s="27">
        <f t="shared" si="9"/>
        <v>1</v>
      </c>
      <c r="K160" s="28">
        <f t="shared" si="10"/>
        <v>1</v>
      </c>
      <c r="L160" s="50">
        <v>0</v>
      </c>
      <c r="M160" s="2">
        <v>0</v>
      </c>
      <c r="N160" s="50">
        <v>1</v>
      </c>
      <c r="O160" s="28">
        <f t="shared" si="11"/>
        <v>1</v>
      </c>
      <c r="P160" s="43">
        <v>0</v>
      </c>
      <c r="Q160" s="2">
        <v>1</v>
      </c>
      <c r="R160" s="2">
        <v>0</v>
      </c>
      <c r="S160" s="2"/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5">
        <f t="shared" si="8"/>
        <v>3</v>
      </c>
      <c r="H161" s="29">
        <v>1</v>
      </c>
      <c r="I161" s="30">
        <v>2</v>
      </c>
      <c r="J161" s="27">
        <f t="shared" si="9"/>
        <v>2</v>
      </c>
      <c r="K161" s="28">
        <f t="shared" si="10"/>
        <v>2</v>
      </c>
      <c r="L161" s="50">
        <v>0</v>
      </c>
      <c r="M161" s="2">
        <v>0</v>
      </c>
      <c r="N161" s="50">
        <v>2</v>
      </c>
      <c r="O161" s="28">
        <f t="shared" si="11"/>
        <v>2</v>
      </c>
      <c r="P161" s="43">
        <v>1</v>
      </c>
      <c r="Q161" s="2">
        <v>0</v>
      </c>
      <c r="R161" s="2">
        <v>2</v>
      </c>
      <c r="S161" s="2"/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5">
        <f t="shared" si="8"/>
        <v>7</v>
      </c>
      <c r="H162" s="29">
        <v>2</v>
      </c>
      <c r="I162" s="30">
        <v>6</v>
      </c>
      <c r="J162" s="27">
        <f t="shared" si="9"/>
        <v>5</v>
      </c>
      <c r="K162" s="28">
        <f t="shared" si="10"/>
        <v>13</v>
      </c>
      <c r="L162" s="50">
        <v>0</v>
      </c>
      <c r="M162" s="2">
        <v>0</v>
      </c>
      <c r="N162" s="50">
        <v>5</v>
      </c>
      <c r="O162" s="28">
        <f t="shared" si="11"/>
        <v>13</v>
      </c>
      <c r="P162" s="43">
        <v>9</v>
      </c>
      <c r="Q162" s="2">
        <v>0</v>
      </c>
      <c r="R162" s="2">
        <v>13</v>
      </c>
      <c r="S162" s="2"/>
    </row>
    <row r="163" spans="1:19" customFormat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5">
        <f t="shared" si="8"/>
        <v>1</v>
      </c>
      <c r="H163" s="29">
        <v>1</v>
      </c>
      <c r="I163" s="30">
        <v>2</v>
      </c>
      <c r="J163" s="27">
        <f t="shared" si="9"/>
        <v>0</v>
      </c>
      <c r="K163" s="28">
        <f t="shared" si="10"/>
        <v>0</v>
      </c>
      <c r="L163" s="50">
        <v>0</v>
      </c>
      <c r="M163" s="2">
        <v>0</v>
      </c>
      <c r="N163" s="50">
        <v>0</v>
      </c>
      <c r="O163" s="28">
        <f t="shared" si="11"/>
        <v>0</v>
      </c>
      <c r="P163" s="43">
        <v>0</v>
      </c>
      <c r="Q163" s="2">
        <v>0</v>
      </c>
      <c r="R163" s="2">
        <v>0</v>
      </c>
      <c r="S163" s="2"/>
    </row>
    <row r="164" spans="1:19" customFormat="1" hidden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5">
        <f t="shared" si="8"/>
        <v>0</v>
      </c>
      <c r="H164" s="29">
        <v>0</v>
      </c>
      <c r="I164" s="30">
        <v>0</v>
      </c>
      <c r="J164" s="27">
        <f t="shared" si="9"/>
        <v>0</v>
      </c>
      <c r="K164" s="28">
        <f t="shared" si="10"/>
        <v>0</v>
      </c>
      <c r="L164" s="50">
        <v>0</v>
      </c>
      <c r="M164" s="2">
        <v>0</v>
      </c>
      <c r="N164" s="50">
        <v>0</v>
      </c>
      <c r="O164" s="28">
        <f t="shared" si="11"/>
        <v>0</v>
      </c>
      <c r="P164" s="43">
        <v>0</v>
      </c>
      <c r="Q164" s="2">
        <v>0</v>
      </c>
      <c r="R164" s="2">
        <v>0</v>
      </c>
      <c r="S164" s="2"/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5">
        <f t="shared" si="8"/>
        <v>0</v>
      </c>
      <c r="H165" s="29">
        <v>0</v>
      </c>
      <c r="I165" s="30">
        <v>0</v>
      </c>
      <c r="J165" s="27">
        <f t="shared" si="9"/>
        <v>0</v>
      </c>
      <c r="K165" s="28">
        <f t="shared" si="10"/>
        <v>0</v>
      </c>
      <c r="L165" s="50">
        <v>0</v>
      </c>
      <c r="M165" s="2">
        <v>0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/>
    </row>
    <row r="166" spans="1:19" customFormat="1" hidden="1" x14ac:dyDescent="0.2">
      <c r="A166" s="40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/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5">
        <f t="shared" si="8"/>
        <v>22</v>
      </c>
      <c r="H167" s="29">
        <v>15</v>
      </c>
      <c r="I167" s="30">
        <v>4</v>
      </c>
      <c r="J167" s="27">
        <f t="shared" si="9"/>
        <v>7</v>
      </c>
      <c r="K167" s="28">
        <f t="shared" si="10"/>
        <v>11</v>
      </c>
      <c r="L167" s="50">
        <v>0</v>
      </c>
      <c r="M167" s="2">
        <v>0</v>
      </c>
      <c r="N167" s="50">
        <v>7</v>
      </c>
      <c r="O167" s="28">
        <f t="shared" si="11"/>
        <v>11</v>
      </c>
      <c r="P167" s="43">
        <v>11</v>
      </c>
      <c r="Q167" s="2">
        <v>2</v>
      </c>
      <c r="R167" s="2">
        <v>4</v>
      </c>
      <c r="S167" s="2"/>
    </row>
    <row r="168" spans="1:19" customFormat="1" hidden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5">
        <f t="shared" si="8"/>
        <v>0</v>
      </c>
      <c r="H168" s="29">
        <v>0</v>
      </c>
      <c r="I168" s="30">
        <v>0</v>
      </c>
      <c r="J168" s="27">
        <f t="shared" si="9"/>
        <v>0</v>
      </c>
      <c r="K168" s="28">
        <f t="shared" si="10"/>
        <v>0</v>
      </c>
      <c r="L168" s="50">
        <v>0</v>
      </c>
      <c r="M168" s="2">
        <v>0</v>
      </c>
      <c r="N168" s="50">
        <v>0</v>
      </c>
      <c r="O168" s="28">
        <f t="shared" si="11"/>
        <v>0</v>
      </c>
      <c r="P168" s="43">
        <v>0</v>
      </c>
      <c r="Q168" s="2">
        <v>0</v>
      </c>
      <c r="R168" s="2">
        <v>0</v>
      </c>
      <c r="S168" s="2"/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5">
        <f t="shared" si="8"/>
        <v>1</v>
      </c>
      <c r="H169" s="29">
        <v>1</v>
      </c>
      <c r="I169" s="30">
        <v>1</v>
      </c>
      <c r="J169" s="27">
        <f t="shared" si="9"/>
        <v>0</v>
      </c>
      <c r="K169" s="28">
        <f t="shared" si="10"/>
        <v>0</v>
      </c>
      <c r="L169" s="50">
        <v>0</v>
      </c>
      <c r="M169" s="2">
        <v>0</v>
      </c>
      <c r="N169" s="50">
        <v>0</v>
      </c>
      <c r="O169" s="28">
        <f t="shared" si="11"/>
        <v>0</v>
      </c>
      <c r="P169" s="43">
        <v>0</v>
      </c>
      <c r="Q169" s="2">
        <v>0</v>
      </c>
      <c r="R169" s="2">
        <v>0</v>
      </c>
      <c r="S169" s="2"/>
    </row>
    <row r="170" spans="1:19" customFormat="1" x14ac:dyDescent="0.2">
      <c r="A170" s="2">
        <v>78470</v>
      </c>
      <c r="B170" s="3"/>
      <c r="C170" s="3"/>
      <c r="D170" s="93" t="s">
        <v>83</v>
      </c>
      <c r="E170" s="3" t="s">
        <v>388</v>
      </c>
      <c r="F170" s="16" t="s">
        <v>389</v>
      </c>
      <c r="G170" s="45">
        <f t="shared" si="8"/>
        <v>1</v>
      </c>
      <c r="H170" s="29">
        <v>1</v>
      </c>
      <c r="I170" s="30">
        <v>1</v>
      </c>
      <c r="J170" s="27">
        <f t="shared" si="9"/>
        <v>0</v>
      </c>
      <c r="K170" s="28">
        <f t="shared" si="10"/>
        <v>0</v>
      </c>
      <c r="L170" s="50">
        <v>0</v>
      </c>
      <c r="M170" s="2">
        <v>0</v>
      </c>
      <c r="N170" s="50">
        <v>0</v>
      </c>
      <c r="O170" s="28">
        <f t="shared" si="11"/>
        <v>0</v>
      </c>
      <c r="P170" s="43">
        <v>0</v>
      </c>
      <c r="Q170" s="2">
        <v>0</v>
      </c>
      <c r="R170" s="2">
        <v>0</v>
      </c>
      <c r="S170" s="2"/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2">
        <v>0</v>
      </c>
      <c r="N171" s="50">
        <v>0</v>
      </c>
      <c r="O171" s="28">
        <f t="shared" si="11"/>
        <v>0</v>
      </c>
      <c r="P171" s="43">
        <v>0</v>
      </c>
      <c r="Q171" s="2">
        <v>0</v>
      </c>
      <c r="R171" s="2">
        <v>0</v>
      </c>
      <c r="S171" s="2"/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2">
        <v>0</v>
      </c>
      <c r="N172" s="50">
        <v>0</v>
      </c>
      <c r="O172" s="28">
        <f t="shared" si="11"/>
        <v>0</v>
      </c>
      <c r="P172" s="43">
        <v>0</v>
      </c>
      <c r="Q172" s="2">
        <v>0</v>
      </c>
      <c r="R172" s="2">
        <v>0</v>
      </c>
      <c r="S172" s="2"/>
    </row>
    <row r="173" spans="1:19" customFormat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5">
        <f t="shared" si="8"/>
        <v>3</v>
      </c>
      <c r="H173" s="29">
        <v>0</v>
      </c>
      <c r="I173" s="30">
        <v>0</v>
      </c>
      <c r="J173" s="27">
        <f t="shared" si="9"/>
        <v>3</v>
      </c>
      <c r="K173" s="28">
        <f t="shared" si="10"/>
        <v>4</v>
      </c>
      <c r="L173" s="50">
        <v>1</v>
      </c>
      <c r="M173" s="2">
        <v>1</v>
      </c>
      <c r="N173" s="50">
        <v>2</v>
      </c>
      <c r="O173" s="28">
        <f t="shared" si="11"/>
        <v>4</v>
      </c>
      <c r="P173" s="43">
        <v>4</v>
      </c>
      <c r="Q173" s="2">
        <v>0</v>
      </c>
      <c r="R173" s="2">
        <v>0</v>
      </c>
      <c r="S173" s="2"/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5">
        <f t="shared" si="8"/>
        <v>0</v>
      </c>
      <c r="H174" s="29">
        <v>0</v>
      </c>
      <c r="I174" s="30">
        <v>0</v>
      </c>
      <c r="J174" s="27">
        <f t="shared" si="9"/>
        <v>0</v>
      </c>
      <c r="K174" s="28">
        <f t="shared" si="10"/>
        <v>0</v>
      </c>
      <c r="L174" s="50">
        <v>0</v>
      </c>
      <c r="M174" s="2">
        <v>0</v>
      </c>
      <c r="N174" s="50">
        <v>0</v>
      </c>
      <c r="O174" s="28">
        <f t="shared" si="11"/>
        <v>0</v>
      </c>
      <c r="P174" s="43">
        <v>0</v>
      </c>
      <c r="Q174" s="2">
        <v>0</v>
      </c>
      <c r="R174" s="2">
        <v>0</v>
      </c>
      <c r="S174" s="2"/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5">
        <f t="shared" si="8"/>
        <v>0</v>
      </c>
      <c r="H175" s="29">
        <v>0</v>
      </c>
      <c r="I175" s="30">
        <v>0</v>
      </c>
      <c r="J175" s="27">
        <f t="shared" si="9"/>
        <v>0</v>
      </c>
      <c r="K175" s="28">
        <f t="shared" si="10"/>
        <v>0</v>
      </c>
      <c r="L175" s="50">
        <v>0</v>
      </c>
      <c r="M175" s="2">
        <v>0</v>
      </c>
      <c r="N175" s="50">
        <v>0</v>
      </c>
      <c r="O175" s="28">
        <f t="shared" si="11"/>
        <v>0</v>
      </c>
      <c r="P175" s="43">
        <v>0</v>
      </c>
      <c r="Q175" s="2">
        <v>0</v>
      </c>
      <c r="R175" s="2">
        <v>0</v>
      </c>
      <c r="S175" s="2"/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2">
        <v>0</v>
      </c>
      <c r="N176" s="50">
        <v>0</v>
      </c>
      <c r="O176" s="28">
        <f t="shared" si="11"/>
        <v>0</v>
      </c>
      <c r="P176" s="43">
        <v>0</v>
      </c>
      <c r="Q176" s="2">
        <v>0</v>
      </c>
      <c r="R176" s="2">
        <v>0</v>
      </c>
      <c r="S176" s="2"/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2">
        <v>0</v>
      </c>
      <c r="N177" s="50">
        <v>0</v>
      </c>
      <c r="O177" s="28">
        <f t="shared" si="11"/>
        <v>0</v>
      </c>
      <c r="P177" s="43">
        <v>0</v>
      </c>
      <c r="Q177" s="2">
        <v>0</v>
      </c>
      <c r="R177" s="2">
        <v>0</v>
      </c>
      <c r="S177" s="2"/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2">
        <v>0</v>
      </c>
      <c r="N178" s="50">
        <v>0</v>
      </c>
      <c r="O178" s="28">
        <f t="shared" si="11"/>
        <v>0</v>
      </c>
      <c r="P178" s="43">
        <v>0</v>
      </c>
      <c r="Q178" s="2">
        <v>0</v>
      </c>
      <c r="R178" s="2">
        <v>0</v>
      </c>
      <c r="S178" s="2"/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5">
        <f t="shared" si="8"/>
        <v>0</v>
      </c>
      <c r="H179" s="29">
        <v>0</v>
      </c>
      <c r="I179" s="30">
        <v>0</v>
      </c>
      <c r="J179" s="27">
        <f t="shared" si="9"/>
        <v>0</v>
      </c>
      <c r="K179" s="28">
        <f t="shared" si="10"/>
        <v>0</v>
      </c>
      <c r="L179" s="50">
        <v>0</v>
      </c>
      <c r="M179" s="2">
        <v>0</v>
      </c>
      <c r="N179" s="50">
        <v>0</v>
      </c>
      <c r="O179" s="28">
        <f t="shared" si="11"/>
        <v>0</v>
      </c>
      <c r="P179" s="43">
        <v>0</v>
      </c>
      <c r="Q179" s="2">
        <v>0</v>
      </c>
      <c r="R179" s="2">
        <v>0</v>
      </c>
      <c r="S179" s="2"/>
    </row>
    <row r="180" spans="1:19" customFormat="1" hidden="1" x14ac:dyDescent="0.2">
      <c r="A180" s="2">
        <v>78930</v>
      </c>
      <c r="B180" s="3"/>
      <c r="C180" s="3"/>
      <c r="D180" s="93" t="s">
        <v>83</v>
      </c>
      <c r="E180" s="3" t="s">
        <v>404</v>
      </c>
      <c r="F180" s="16" t="s">
        <v>405</v>
      </c>
      <c r="G180" s="45">
        <f t="shared" si="8"/>
        <v>0</v>
      </c>
      <c r="H180" s="29">
        <v>0</v>
      </c>
      <c r="I180" s="30">
        <v>0</v>
      </c>
      <c r="J180" s="27">
        <f t="shared" si="9"/>
        <v>0</v>
      </c>
      <c r="K180" s="28">
        <f t="shared" si="10"/>
        <v>0</v>
      </c>
      <c r="L180" s="50">
        <v>0</v>
      </c>
      <c r="M180" s="2">
        <v>0</v>
      </c>
      <c r="N180" s="50">
        <v>0</v>
      </c>
      <c r="O180" s="28">
        <f t="shared" si="11"/>
        <v>0</v>
      </c>
      <c r="P180" s="43">
        <v>0</v>
      </c>
      <c r="Q180" s="2">
        <v>0</v>
      </c>
      <c r="R180" s="2">
        <v>0</v>
      </c>
      <c r="S180" s="2"/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2">
        <v>0</v>
      </c>
      <c r="N181" s="50">
        <v>0</v>
      </c>
      <c r="O181" s="28">
        <f t="shared" si="11"/>
        <v>0</v>
      </c>
      <c r="P181" s="43">
        <v>0</v>
      </c>
      <c r="Q181" s="2">
        <v>0</v>
      </c>
      <c r="R181" s="2">
        <v>0</v>
      </c>
      <c r="S181" s="2"/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2">
        <v>0</v>
      </c>
      <c r="N182" s="50">
        <v>0</v>
      </c>
      <c r="O182" s="28">
        <f t="shared" si="11"/>
        <v>0</v>
      </c>
      <c r="P182" s="43">
        <v>0</v>
      </c>
      <c r="Q182" s="2">
        <v>0</v>
      </c>
      <c r="R182" s="2">
        <v>0</v>
      </c>
      <c r="S182" s="2"/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2">
        <v>0</v>
      </c>
      <c r="N183" s="50">
        <v>0</v>
      </c>
      <c r="O183" s="28">
        <f t="shared" si="11"/>
        <v>0</v>
      </c>
      <c r="P183" s="43">
        <v>0</v>
      </c>
      <c r="Q183" s="2">
        <v>0</v>
      </c>
      <c r="R183" s="2">
        <v>0</v>
      </c>
      <c r="S183" s="2"/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5">
        <f t="shared" si="8"/>
        <v>5</v>
      </c>
      <c r="H184" s="29">
        <v>4</v>
      </c>
      <c r="I184" s="30">
        <v>1</v>
      </c>
      <c r="J184" s="27">
        <f t="shared" si="9"/>
        <v>1</v>
      </c>
      <c r="K184" s="28">
        <f t="shared" si="10"/>
        <v>1</v>
      </c>
      <c r="L184" s="50">
        <v>0</v>
      </c>
      <c r="M184" s="2">
        <v>0</v>
      </c>
      <c r="N184" s="50">
        <v>1</v>
      </c>
      <c r="O184" s="28">
        <f t="shared" si="11"/>
        <v>1</v>
      </c>
      <c r="P184" s="43">
        <v>1</v>
      </c>
      <c r="Q184" s="2">
        <v>0</v>
      </c>
      <c r="R184" s="2">
        <v>0</v>
      </c>
      <c r="S184" s="2"/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2">
        <v>0</v>
      </c>
      <c r="N185" s="50">
        <v>0</v>
      </c>
      <c r="O185" s="28">
        <f t="shared" si="11"/>
        <v>0</v>
      </c>
      <c r="P185" s="43">
        <v>0</v>
      </c>
      <c r="Q185" s="2">
        <v>0</v>
      </c>
      <c r="R185" s="2">
        <v>0</v>
      </c>
      <c r="S185" s="2"/>
    </row>
    <row r="186" spans="1:19" customFormat="1" x14ac:dyDescent="0.2">
      <c r="A186" s="2">
        <v>79220</v>
      </c>
      <c r="B186" s="3"/>
      <c r="C186" s="3"/>
      <c r="D186" s="93" t="s">
        <v>83</v>
      </c>
      <c r="E186" s="3" t="s">
        <v>412</v>
      </c>
      <c r="F186" s="16" t="s">
        <v>413</v>
      </c>
      <c r="G186" s="45">
        <f t="shared" si="8"/>
        <v>6</v>
      </c>
      <c r="H186" s="29">
        <v>6</v>
      </c>
      <c r="I186" s="30">
        <v>1</v>
      </c>
      <c r="J186" s="27">
        <f t="shared" si="9"/>
        <v>0</v>
      </c>
      <c r="K186" s="28">
        <f t="shared" si="10"/>
        <v>0</v>
      </c>
      <c r="L186" s="50">
        <v>0</v>
      </c>
      <c r="M186" s="2">
        <v>0</v>
      </c>
      <c r="N186" s="50">
        <v>0</v>
      </c>
      <c r="O186" s="28">
        <f t="shared" si="11"/>
        <v>0</v>
      </c>
      <c r="P186" s="43">
        <v>0</v>
      </c>
      <c r="Q186" s="2">
        <v>0</v>
      </c>
      <c r="R186" s="2">
        <v>0</v>
      </c>
      <c r="S186" s="2"/>
    </row>
    <row r="187" spans="1:19" customFormat="1" hidden="1" x14ac:dyDescent="0.2">
      <c r="A187" s="2">
        <v>79390</v>
      </c>
      <c r="B187" s="3"/>
      <c r="C187" s="3"/>
      <c r="D187" s="93" t="s">
        <v>83</v>
      </c>
      <c r="E187" s="3" t="s">
        <v>414</v>
      </c>
      <c r="F187" s="16" t="s">
        <v>415</v>
      </c>
      <c r="G187" s="45">
        <f t="shared" si="8"/>
        <v>0</v>
      </c>
      <c r="H187" s="29">
        <v>0</v>
      </c>
      <c r="I187" s="30">
        <v>0</v>
      </c>
      <c r="J187" s="27">
        <f t="shared" si="9"/>
        <v>0</v>
      </c>
      <c r="K187" s="28">
        <f t="shared" si="10"/>
        <v>0</v>
      </c>
      <c r="L187" s="50">
        <v>0</v>
      </c>
      <c r="M187" s="2">
        <v>0</v>
      </c>
      <c r="N187" s="50">
        <v>0</v>
      </c>
      <c r="O187" s="28">
        <f t="shared" si="11"/>
        <v>0</v>
      </c>
      <c r="P187" s="43">
        <v>0</v>
      </c>
      <c r="Q187" s="2">
        <v>0</v>
      </c>
      <c r="R187" s="2">
        <v>0</v>
      </c>
      <c r="S187" s="2"/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5">
        <f t="shared" si="8"/>
        <v>5</v>
      </c>
      <c r="H188" s="29">
        <v>2</v>
      </c>
      <c r="I188" s="30">
        <v>3</v>
      </c>
      <c r="J188" s="27">
        <f t="shared" si="9"/>
        <v>3</v>
      </c>
      <c r="K188" s="28">
        <f t="shared" si="10"/>
        <v>2</v>
      </c>
      <c r="L188" s="50">
        <v>0</v>
      </c>
      <c r="M188" s="2">
        <v>0</v>
      </c>
      <c r="N188" s="50">
        <v>3</v>
      </c>
      <c r="O188" s="28">
        <f t="shared" si="11"/>
        <v>2</v>
      </c>
      <c r="P188" s="43">
        <v>2</v>
      </c>
      <c r="Q188" s="2">
        <v>1</v>
      </c>
      <c r="R188" s="2">
        <v>2</v>
      </c>
      <c r="S188" s="2"/>
    </row>
    <row r="189" spans="1:19" hidden="1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5">
        <f t="shared" si="8"/>
        <v>0</v>
      </c>
      <c r="H189" s="29">
        <v>0</v>
      </c>
      <c r="I189" s="30">
        <v>0</v>
      </c>
      <c r="J189" s="27">
        <f t="shared" si="9"/>
        <v>0</v>
      </c>
      <c r="K189" s="28">
        <f t="shared" si="10"/>
        <v>0</v>
      </c>
      <c r="L189" s="50">
        <v>0</v>
      </c>
      <c r="M189" s="2">
        <v>0</v>
      </c>
      <c r="N189" s="50">
        <v>0</v>
      </c>
      <c r="O189" s="28">
        <f t="shared" si="11"/>
        <v>0</v>
      </c>
      <c r="P189" s="43">
        <v>0</v>
      </c>
      <c r="Q189" s="2">
        <v>0</v>
      </c>
      <c r="R189" s="2">
        <v>0</v>
      </c>
      <c r="S189" s="2"/>
    </row>
    <row r="190" spans="1:19" hidden="1" x14ac:dyDescent="0.2">
      <c r="A190" s="2">
        <v>79610</v>
      </c>
      <c r="B190" s="3"/>
      <c r="C190" s="3"/>
      <c r="D190" s="93" t="s">
        <v>83</v>
      </c>
      <c r="E190" s="3" t="s">
        <v>420</v>
      </c>
      <c r="F190" s="16" t="s">
        <v>421</v>
      </c>
      <c r="G190" s="45">
        <f t="shared" si="8"/>
        <v>0</v>
      </c>
      <c r="H190" s="29">
        <v>0</v>
      </c>
      <c r="I190" s="30">
        <v>0</v>
      </c>
      <c r="J190" s="27">
        <f t="shared" si="9"/>
        <v>0</v>
      </c>
      <c r="K190" s="28">
        <f t="shared" si="10"/>
        <v>0</v>
      </c>
      <c r="L190" s="50">
        <v>0</v>
      </c>
      <c r="M190" s="2">
        <v>0</v>
      </c>
      <c r="N190" s="50">
        <v>0</v>
      </c>
      <c r="O190" s="28">
        <f t="shared" si="11"/>
        <v>0</v>
      </c>
      <c r="P190" s="43">
        <v>0</v>
      </c>
      <c r="Q190" s="2">
        <v>0</v>
      </c>
      <c r="R190" s="2">
        <v>0</v>
      </c>
      <c r="S190" s="2"/>
    </row>
    <row r="191" spans="1:19" customFormat="1" hidden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5">
        <f t="shared" si="8"/>
        <v>0</v>
      </c>
      <c r="H191" s="29">
        <v>0</v>
      </c>
      <c r="I191" s="30">
        <v>0</v>
      </c>
      <c r="J191" s="27">
        <f t="shared" si="9"/>
        <v>0</v>
      </c>
      <c r="K191" s="28">
        <f t="shared" si="10"/>
        <v>0</v>
      </c>
      <c r="L191" s="50">
        <v>0</v>
      </c>
      <c r="M191" s="2">
        <v>0</v>
      </c>
      <c r="N191" s="50">
        <v>0</v>
      </c>
      <c r="O191" s="28">
        <f t="shared" si="11"/>
        <v>0</v>
      </c>
      <c r="P191" s="43">
        <v>0</v>
      </c>
      <c r="Q191" s="2">
        <v>0</v>
      </c>
      <c r="R191" s="2">
        <v>0</v>
      </c>
      <c r="S191" s="2"/>
    </row>
    <row r="192" spans="1:19" customFormat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5">
        <f t="shared" si="8"/>
        <v>1</v>
      </c>
      <c r="H192" s="29">
        <v>1</v>
      </c>
      <c r="I192" s="30">
        <v>1</v>
      </c>
      <c r="J192" s="27">
        <f t="shared" si="9"/>
        <v>0</v>
      </c>
      <c r="K192" s="28">
        <f t="shared" si="10"/>
        <v>0</v>
      </c>
      <c r="L192" s="50">
        <v>0</v>
      </c>
      <c r="M192" s="2">
        <v>0</v>
      </c>
      <c r="N192" s="50">
        <v>0</v>
      </c>
      <c r="O192" s="28">
        <f t="shared" si="11"/>
        <v>0</v>
      </c>
      <c r="P192" s="43">
        <v>0</v>
      </c>
      <c r="Q192" s="2">
        <v>0</v>
      </c>
      <c r="R192" s="2">
        <v>0</v>
      </c>
      <c r="S192" s="2"/>
    </row>
    <row r="193" spans="1:19" hidden="1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5">
        <f t="shared" si="8"/>
        <v>0</v>
      </c>
      <c r="H193" s="29">
        <v>0</v>
      </c>
      <c r="I193" s="30">
        <v>0</v>
      </c>
      <c r="J193" s="27">
        <f t="shared" si="9"/>
        <v>0</v>
      </c>
      <c r="K193" s="28">
        <f t="shared" si="10"/>
        <v>0</v>
      </c>
      <c r="L193" s="50">
        <v>0</v>
      </c>
      <c r="M193" s="2">
        <v>0</v>
      </c>
      <c r="N193" s="50">
        <v>0</v>
      </c>
      <c r="O193" s="28">
        <f t="shared" si="11"/>
        <v>0</v>
      </c>
      <c r="P193" s="43">
        <v>0</v>
      </c>
      <c r="Q193" s="2">
        <v>0</v>
      </c>
      <c r="R193" s="2">
        <v>0</v>
      </c>
      <c r="S193" s="2"/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5">
        <f t="shared" ref="G194:G257" si="12">SUM(H194, J194)</f>
        <v>0</v>
      </c>
      <c r="H194" s="29">
        <v>0</v>
      </c>
      <c r="I194" s="30">
        <v>0</v>
      </c>
      <c r="J194" s="27">
        <f t="shared" ref="J194:J257" si="13">L194+N194</f>
        <v>0</v>
      </c>
      <c r="K194" s="28">
        <f t="shared" ref="K194:K257" si="14">MAX(P194:S194, M194)</f>
        <v>0</v>
      </c>
      <c r="L194" s="50">
        <v>0</v>
      </c>
      <c r="M194" s="2">
        <v>0</v>
      </c>
      <c r="N194" s="50">
        <v>0</v>
      </c>
      <c r="O194" s="28">
        <f t="shared" ref="O194:O257" si="15">MAX(P194:S194)</f>
        <v>0</v>
      </c>
      <c r="P194" s="43">
        <v>0</v>
      </c>
      <c r="Q194" s="2">
        <v>0</v>
      </c>
      <c r="R194" s="2">
        <v>0</v>
      </c>
      <c r="S194" s="2"/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5">
        <f t="shared" si="12"/>
        <v>2</v>
      </c>
      <c r="H195" s="29">
        <v>0</v>
      </c>
      <c r="I195" s="30">
        <v>0</v>
      </c>
      <c r="J195" s="27">
        <f t="shared" si="13"/>
        <v>2</v>
      </c>
      <c r="K195" s="28">
        <f t="shared" si="14"/>
        <v>3</v>
      </c>
      <c r="L195" s="50">
        <v>0</v>
      </c>
      <c r="M195" s="2">
        <v>0</v>
      </c>
      <c r="N195" s="50">
        <v>2</v>
      </c>
      <c r="O195" s="28">
        <f t="shared" si="15"/>
        <v>3</v>
      </c>
      <c r="P195" s="43">
        <v>3</v>
      </c>
      <c r="Q195" s="2">
        <v>0</v>
      </c>
      <c r="R195" s="2">
        <v>0</v>
      </c>
      <c r="S195" s="2"/>
    </row>
    <row r="196" spans="1:19" customFormat="1" hidden="1" x14ac:dyDescent="0.2">
      <c r="A196" s="2">
        <v>79820</v>
      </c>
      <c r="B196" s="3"/>
      <c r="C196" s="3"/>
      <c r="D196" s="93" t="s">
        <v>83</v>
      </c>
      <c r="E196" s="3" t="s">
        <v>432</v>
      </c>
      <c r="F196" s="16" t="s">
        <v>433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/>
    </row>
    <row r="197" spans="1:19" customFormat="1" hidden="1" x14ac:dyDescent="0.2">
      <c r="A197" s="40">
        <v>79820.5</v>
      </c>
      <c r="B197" s="3" t="s">
        <v>434</v>
      </c>
      <c r="C197" s="3" t="s">
        <v>434</v>
      </c>
      <c r="D197" s="39" t="s">
        <v>83</v>
      </c>
      <c r="E197" s="3" t="s">
        <v>435</v>
      </c>
      <c r="F197" s="16" t="s">
        <v>436</v>
      </c>
      <c r="G197" s="45">
        <f t="shared" si="12"/>
        <v>0</v>
      </c>
      <c r="H197" s="29">
        <v>0</v>
      </c>
      <c r="I197" s="30">
        <v>0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/>
    </row>
    <row r="198" spans="1:19" hidden="1" x14ac:dyDescent="0.2">
      <c r="A198" s="2">
        <v>79830</v>
      </c>
      <c r="B198" s="3"/>
      <c r="C198" s="3"/>
      <c r="D198" s="93" t="s">
        <v>98</v>
      </c>
      <c r="E198" s="3" t="s">
        <v>437</v>
      </c>
      <c r="F198" s="16" t="s">
        <v>438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/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5">
        <f t="shared" si="12"/>
        <v>2</v>
      </c>
      <c r="H199" s="29">
        <v>1</v>
      </c>
      <c r="I199" s="30">
        <v>2</v>
      </c>
      <c r="J199" s="27">
        <f t="shared" si="13"/>
        <v>1</v>
      </c>
      <c r="K199" s="28">
        <f t="shared" si="14"/>
        <v>1</v>
      </c>
      <c r="L199" s="50">
        <v>0</v>
      </c>
      <c r="M199" s="2">
        <v>0</v>
      </c>
      <c r="N199" s="50">
        <v>1</v>
      </c>
      <c r="O199" s="28">
        <f t="shared" si="15"/>
        <v>1</v>
      </c>
      <c r="P199" s="43">
        <v>1</v>
      </c>
      <c r="Q199" s="2">
        <v>0</v>
      </c>
      <c r="R199" s="2">
        <v>0</v>
      </c>
      <c r="S199" s="2"/>
    </row>
    <row r="200" spans="1:19" customFormat="1" hidden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5">
        <f t="shared" si="12"/>
        <v>0</v>
      </c>
      <c r="H200" s="29">
        <v>0</v>
      </c>
      <c r="I200" s="30">
        <v>0</v>
      </c>
      <c r="J200" s="27">
        <f t="shared" si="13"/>
        <v>0</v>
      </c>
      <c r="K200" s="28">
        <f t="shared" si="14"/>
        <v>0</v>
      </c>
      <c r="L200" s="50">
        <v>0</v>
      </c>
      <c r="M200" s="2">
        <v>0</v>
      </c>
      <c r="N200" s="50">
        <v>0</v>
      </c>
      <c r="O200" s="28">
        <f t="shared" si="15"/>
        <v>0</v>
      </c>
      <c r="P200" s="43">
        <v>0</v>
      </c>
      <c r="Q200" s="2">
        <v>0</v>
      </c>
      <c r="R200" s="2">
        <v>0</v>
      </c>
      <c r="S200" s="2"/>
    </row>
    <row r="201" spans="1:19" customFormat="1" hidden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5">
        <f t="shared" si="12"/>
        <v>0</v>
      </c>
      <c r="H201" s="29">
        <v>0</v>
      </c>
      <c r="I201" s="30">
        <v>0</v>
      </c>
      <c r="J201" s="27">
        <f t="shared" si="13"/>
        <v>0</v>
      </c>
      <c r="K201" s="28">
        <f t="shared" si="14"/>
        <v>0</v>
      </c>
      <c r="L201" s="50">
        <v>0</v>
      </c>
      <c r="M201" s="2">
        <v>0</v>
      </c>
      <c r="N201" s="50">
        <v>0</v>
      </c>
      <c r="O201" s="28">
        <f t="shared" si="15"/>
        <v>0</v>
      </c>
      <c r="P201" s="43">
        <v>0</v>
      </c>
      <c r="Q201" s="2">
        <v>0</v>
      </c>
      <c r="R201" s="2">
        <v>0</v>
      </c>
      <c r="S201" s="2"/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5">
        <f t="shared" si="12"/>
        <v>0</v>
      </c>
      <c r="H202" s="29">
        <v>0</v>
      </c>
      <c r="I202" s="30">
        <v>0</v>
      </c>
      <c r="J202" s="27">
        <f t="shared" si="13"/>
        <v>0</v>
      </c>
      <c r="K202" s="28">
        <f t="shared" si="14"/>
        <v>0</v>
      </c>
      <c r="L202" s="50">
        <v>0</v>
      </c>
      <c r="M202" s="2">
        <v>0</v>
      </c>
      <c r="N202" s="50">
        <v>0</v>
      </c>
      <c r="O202" s="28">
        <f t="shared" si="15"/>
        <v>0</v>
      </c>
      <c r="P202" s="43">
        <v>0</v>
      </c>
      <c r="Q202" s="2">
        <v>0</v>
      </c>
      <c r="R202" s="2">
        <v>0</v>
      </c>
      <c r="S202" s="2"/>
    </row>
    <row r="203" spans="1:19" customFormat="1" hidden="1" x14ac:dyDescent="0.2">
      <c r="A203" s="40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/>
    </row>
    <row r="204" spans="1:19" customFormat="1" hidden="1" x14ac:dyDescent="0.2">
      <c r="A204" s="2">
        <v>80120</v>
      </c>
      <c r="B204" s="3"/>
      <c r="C204" s="3"/>
      <c r="D204" s="93" t="s">
        <v>83</v>
      </c>
      <c r="E204" s="3" t="s">
        <v>448</v>
      </c>
      <c r="F204" s="16" t="s">
        <v>449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/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/>
    </row>
    <row r="206" spans="1:19" customFormat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5">
        <f t="shared" si="12"/>
        <v>6</v>
      </c>
      <c r="H206" s="29">
        <v>0</v>
      </c>
      <c r="I206" s="30">
        <v>0</v>
      </c>
      <c r="J206" s="27">
        <f t="shared" si="13"/>
        <v>6</v>
      </c>
      <c r="K206" s="28">
        <f t="shared" si="14"/>
        <v>6</v>
      </c>
      <c r="L206" s="50">
        <v>0</v>
      </c>
      <c r="M206" s="2">
        <v>0</v>
      </c>
      <c r="N206" s="50">
        <v>6</v>
      </c>
      <c r="O206" s="28">
        <f t="shared" si="15"/>
        <v>6</v>
      </c>
      <c r="P206" s="43">
        <v>2</v>
      </c>
      <c r="Q206" s="2">
        <v>0</v>
      </c>
      <c r="R206" s="2">
        <v>6</v>
      </c>
      <c r="S206" s="2"/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5">
        <f t="shared" si="12"/>
        <v>0</v>
      </c>
      <c r="H207" s="29">
        <v>0</v>
      </c>
      <c r="I207" s="30">
        <v>0</v>
      </c>
      <c r="J207" s="27">
        <f t="shared" si="13"/>
        <v>0</v>
      </c>
      <c r="K207" s="28">
        <f t="shared" si="14"/>
        <v>0</v>
      </c>
      <c r="L207" s="50">
        <v>0</v>
      </c>
      <c r="M207" s="2">
        <v>0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/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/>
    </row>
    <row r="209" spans="1:19" customFormat="1" hidden="1" x14ac:dyDescent="0.2">
      <c r="A209" s="2">
        <v>80180</v>
      </c>
      <c r="B209" s="3"/>
      <c r="C209" s="3"/>
      <c r="D209" s="93" t="s">
        <v>83</v>
      </c>
      <c r="E209" s="3" t="s">
        <v>457</v>
      </c>
      <c r="F209" s="16" t="s">
        <v>458</v>
      </c>
      <c r="G209" s="45">
        <f t="shared" si="12"/>
        <v>0</v>
      </c>
      <c r="H209" s="29">
        <v>0</v>
      </c>
      <c r="I209" s="30">
        <v>0</v>
      </c>
      <c r="J209" s="27">
        <f t="shared" si="13"/>
        <v>0</v>
      </c>
      <c r="K209" s="28">
        <f t="shared" si="14"/>
        <v>0</v>
      </c>
      <c r="L209" s="50">
        <v>0</v>
      </c>
      <c r="M209" s="2">
        <v>0</v>
      </c>
      <c r="N209" s="50">
        <v>0</v>
      </c>
      <c r="O209" s="28">
        <f t="shared" si="15"/>
        <v>0</v>
      </c>
      <c r="P209" s="43">
        <v>0</v>
      </c>
      <c r="Q209" s="2">
        <v>0</v>
      </c>
      <c r="R209" s="2">
        <v>0</v>
      </c>
      <c r="S209" s="2"/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5">
        <f t="shared" si="12"/>
        <v>0</v>
      </c>
      <c r="H210" s="29">
        <v>0</v>
      </c>
      <c r="I210" s="30">
        <v>0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/>
    </row>
    <row r="211" spans="1:19" customFormat="1" hidden="1" x14ac:dyDescent="0.2">
      <c r="A211" s="2">
        <v>80200</v>
      </c>
      <c r="B211" s="3"/>
      <c r="C211" s="3"/>
      <c r="D211" s="93" t="s">
        <v>103</v>
      </c>
      <c r="E211" s="3" t="s">
        <v>461</v>
      </c>
      <c r="F211" s="16" t="s">
        <v>462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/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5">
        <f t="shared" si="12"/>
        <v>9</v>
      </c>
      <c r="H212" s="29">
        <v>2</v>
      </c>
      <c r="I212" s="30">
        <v>1</v>
      </c>
      <c r="J212" s="27">
        <f t="shared" si="13"/>
        <v>7</v>
      </c>
      <c r="K212" s="28">
        <f t="shared" si="14"/>
        <v>3</v>
      </c>
      <c r="L212" s="50">
        <v>0</v>
      </c>
      <c r="M212" s="2">
        <v>0</v>
      </c>
      <c r="N212" s="50">
        <v>7</v>
      </c>
      <c r="O212" s="28">
        <f t="shared" si="15"/>
        <v>3</v>
      </c>
      <c r="P212" s="43">
        <v>3</v>
      </c>
      <c r="Q212" s="2">
        <v>0</v>
      </c>
      <c r="R212" s="2">
        <v>1</v>
      </c>
      <c r="S212" s="2"/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5">
        <f t="shared" si="12"/>
        <v>18</v>
      </c>
      <c r="H213" s="29">
        <v>10</v>
      </c>
      <c r="I213" s="30">
        <v>8</v>
      </c>
      <c r="J213" s="27">
        <f t="shared" si="13"/>
        <v>8</v>
      </c>
      <c r="K213" s="28">
        <f t="shared" si="14"/>
        <v>13</v>
      </c>
      <c r="L213" s="50">
        <v>0</v>
      </c>
      <c r="M213" s="2">
        <v>0</v>
      </c>
      <c r="N213" s="50">
        <v>8</v>
      </c>
      <c r="O213" s="28">
        <f t="shared" si="15"/>
        <v>13</v>
      </c>
      <c r="P213" s="43">
        <v>5</v>
      </c>
      <c r="Q213" s="2">
        <v>1</v>
      </c>
      <c r="R213" s="2">
        <v>13</v>
      </c>
      <c r="S213" s="2"/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/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5">
        <f t="shared" si="12"/>
        <v>9</v>
      </c>
      <c r="H215" s="29">
        <v>2</v>
      </c>
      <c r="I215" s="30">
        <v>1</v>
      </c>
      <c r="J215" s="27">
        <f t="shared" si="13"/>
        <v>7</v>
      </c>
      <c r="K215" s="28">
        <f t="shared" si="14"/>
        <v>2</v>
      </c>
      <c r="L215" s="50">
        <v>3</v>
      </c>
      <c r="M215" s="2">
        <v>1</v>
      </c>
      <c r="N215" s="50">
        <v>4</v>
      </c>
      <c r="O215" s="28">
        <f t="shared" si="15"/>
        <v>2</v>
      </c>
      <c r="P215" s="43">
        <v>2</v>
      </c>
      <c r="Q215" s="2">
        <v>0</v>
      </c>
      <c r="R215" s="2">
        <v>1</v>
      </c>
      <c r="S215" s="2"/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5">
        <f t="shared" si="12"/>
        <v>15</v>
      </c>
      <c r="H216" s="29">
        <v>8</v>
      </c>
      <c r="I216" s="30">
        <v>1</v>
      </c>
      <c r="J216" s="27">
        <f t="shared" si="13"/>
        <v>7</v>
      </c>
      <c r="K216" s="28">
        <f t="shared" si="14"/>
        <v>17</v>
      </c>
      <c r="L216" s="50">
        <v>1</v>
      </c>
      <c r="M216" s="2">
        <v>1</v>
      </c>
      <c r="N216" s="50">
        <v>6</v>
      </c>
      <c r="O216" s="28">
        <f t="shared" si="15"/>
        <v>17</v>
      </c>
      <c r="P216" s="43">
        <v>17</v>
      </c>
      <c r="Q216" s="2">
        <v>4</v>
      </c>
      <c r="R216" s="2">
        <v>0</v>
      </c>
      <c r="S216" s="2"/>
    </row>
    <row r="217" spans="1:19" hidden="1" x14ac:dyDescent="0.2">
      <c r="A217" s="2">
        <v>80390</v>
      </c>
      <c r="B217" s="3"/>
      <c r="C217" s="3"/>
      <c r="D217" s="93" t="s">
        <v>98</v>
      </c>
      <c r="E217" s="3" t="s">
        <v>473</v>
      </c>
      <c r="F217" s="16" t="s">
        <v>474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/>
    </row>
    <row r="218" spans="1:19" customFormat="1" hidden="1" x14ac:dyDescent="0.2">
      <c r="A218" s="2">
        <v>80400</v>
      </c>
      <c r="B218" s="3"/>
      <c r="C218" s="3"/>
      <c r="D218" s="93" t="s">
        <v>98</v>
      </c>
      <c r="E218" s="3" t="s">
        <v>475</v>
      </c>
      <c r="F218" s="16" t="s">
        <v>476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/>
    </row>
    <row r="219" spans="1:19" hidden="1" x14ac:dyDescent="0.2">
      <c r="A219" s="2">
        <v>80410</v>
      </c>
      <c r="B219" s="3"/>
      <c r="C219" s="3"/>
      <c r="D219" s="93" t="s">
        <v>98</v>
      </c>
      <c r="E219" s="3" t="s">
        <v>477</v>
      </c>
      <c r="F219" s="16" t="s">
        <v>478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/>
    </row>
    <row r="220" spans="1:19" customFormat="1" hidden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5">
        <f t="shared" si="12"/>
        <v>0</v>
      </c>
      <c r="H220" s="29">
        <v>0</v>
      </c>
      <c r="I220" s="30">
        <v>0</v>
      </c>
      <c r="J220" s="27">
        <f t="shared" si="13"/>
        <v>0</v>
      </c>
      <c r="K220" s="28">
        <f t="shared" si="14"/>
        <v>0</v>
      </c>
      <c r="L220" s="50">
        <v>0</v>
      </c>
      <c r="M220" s="2">
        <v>0</v>
      </c>
      <c r="N220" s="50">
        <v>0</v>
      </c>
      <c r="O220" s="28">
        <f t="shared" si="15"/>
        <v>0</v>
      </c>
      <c r="P220" s="43">
        <v>0</v>
      </c>
      <c r="Q220" s="2">
        <v>0</v>
      </c>
      <c r="R220" s="2">
        <v>0</v>
      </c>
      <c r="S220" s="2"/>
    </row>
    <row r="221" spans="1:19" customFormat="1" hidden="1" x14ac:dyDescent="0.2">
      <c r="A221" s="2">
        <v>80430</v>
      </c>
      <c r="B221" s="3"/>
      <c r="C221" s="3"/>
      <c r="D221" s="93" t="s">
        <v>98</v>
      </c>
      <c r="E221" s="3" t="s">
        <v>481</v>
      </c>
      <c r="F221" s="16" t="s">
        <v>482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/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5">
        <f t="shared" si="12"/>
        <v>21</v>
      </c>
      <c r="H222" s="29">
        <v>10</v>
      </c>
      <c r="I222" s="30">
        <v>1</v>
      </c>
      <c r="J222" s="27">
        <f t="shared" si="13"/>
        <v>11</v>
      </c>
      <c r="K222" s="28">
        <f t="shared" si="14"/>
        <v>4</v>
      </c>
      <c r="L222" s="50">
        <v>3</v>
      </c>
      <c r="M222" s="2">
        <v>1</v>
      </c>
      <c r="N222" s="50">
        <v>8</v>
      </c>
      <c r="O222" s="28">
        <f t="shared" si="15"/>
        <v>4</v>
      </c>
      <c r="P222" s="43">
        <v>4</v>
      </c>
      <c r="Q222" s="2">
        <v>0</v>
      </c>
      <c r="R222" s="2">
        <v>1</v>
      </c>
      <c r="S222" s="2"/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/>
    </row>
    <row r="224" spans="1:19" customFormat="1" hidden="1" x14ac:dyDescent="0.2">
      <c r="A224" s="2">
        <v>80510</v>
      </c>
      <c r="B224" s="3"/>
      <c r="C224" s="3"/>
      <c r="D224" s="93" t="s">
        <v>215</v>
      </c>
      <c r="E224" s="3" t="s">
        <v>486</v>
      </c>
      <c r="F224" s="16" t="s">
        <v>487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/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2">
        <v>0</v>
      </c>
      <c r="N225" s="50">
        <v>0</v>
      </c>
      <c r="O225" s="28">
        <f t="shared" si="15"/>
        <v>0</v>
      </c>
      <c r="P225" s="43">
        <v>0</v>
      </c>
      <c r="Q225" s="2">
        <v>0</v>
      </c>
      <c r="R225" s="2">
        <v>0</v>
      </c>
      <c r="S225" s="2"/>
    </row>
    <row r="226" spans="1:19" customFormat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5">
        <f t="shared" si="12"/>
        <v>3</v>
      </c>
      <c r="H226" s="29">
        <v>0</v>
      </c>
      <c r="I226" s="30">
        <v>0</v>
      </c>
      <c r="J226" s="27">
        <f t="shared" si="13"/>
        <v>3</v>
      </c>
      <c r="K226" s="28">
        <f t="shared" si="14"/>
        <v>6</v>
      </c>
      <c r="L226" s="50">
        <v>0</v>
      </c>
      <c r="M226" s="2">
        <v>0</v>
      </c>
      <c r="N226" s="50">
        <v>3</v>
      </c>
      <c r="O226" s="28">
        <f t="shared" si="15"/>
        <v>6</v>
      </c>
      <c r="P226" s="43">
        <v>6</v>
      </c>
      <c r="Q226" s="2">
        <v>1</v>
      </c>
      <c r="R226" s="2">
        <v>1</v>
      </c>
      <c r="S226" s="2"/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5">
        <f t="shared" si="12"/>
        <v>5</v>
      </c>
      <c r="H227" s="29">
        <v>1</v>
      </c>
      <c r="I227" s="30">
        <v>1</v>
      </c>
      <c r="J227" s="27">
        <f t="shared" si="13"/>
        <v>4</v>
      </c>
      <c r="K227" s="28">
        <f t="shared" si="14"/>
        <v>10</v>
      </c>
      <c r="L227" s="50">
        <v>1</v>
      </c>
      <c r="M227" s="2">
        <v>1</v>
      </c>
      <c r="N227" s="50">
        <v>3</v>
      </c>
      <c r="O227" s="28">
        <f t="shared" si="15"/>
        <v>10</v>
      </c>
      <c r="P227" s="43">
        <v>10</v>
      </c>
      <c r="Q227" s="2">
        <v>0</v>
      </c>
      <c r="R227" s="2">
        <v>0</v>
      </c>
      <c r="S227" s="2"/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/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/>
    </row>
    <row r="230" spans="1:19" customFormat="1" hidden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5">
        <f t="shared" si="12"/>
        <v>0</v>
      </c>
      <c r="H230" s="29">
        <v>0</v>
      </c>
      <c r="I230" s="30">
        <v>0</v>
      </c>
      <c r="J230" s="27">
        <f t="shared" si="13"/>
        <v>0</v>
      </c>
      <c r="K230" s="28">
        <f t="shared" si="14"/>
        <v>0</v>
      </c>
      <c r="L230" s="50">
        <v>0</v>
      </c>
      <c r="M230" s="2">
        <v>0</v>
      </c>
      <c r="N230" s="50">
        <v>0</v>
      </c>
      <c r="O230" s="28">
        <f t="shared" si="15"/>
        <v>0</v>
      </c>
      <c r="P230" s="43">
        <v>0</v>
      </c>
      <c r="Q230" s="2">
        <v>0</v>
      </c>
      <c r="R230" s="2">
        <v>0</v>
      </c>
      <c r="S230" s="2"/>
    </row>
    <row r="231" spans="1:19" customFormat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5">
        <f t="shared" si="12"/>
        <v>3</v>
      </c>
      <c r="H231" s="29">
        <v>0</v>
      </c>
      <c r="I231" s="30">
        <v>0</v>
      </c>
      <c r="J231" s="27">
        <f t="shared" si="13"/>
        <v>3</v>
      </c>
      <c r="K231" s="28">
        <f t="shared" si="14"/>
        <v>1</v>
      </c>
      <c r="L231" s="50">
        <v>0</v>
      </c>
      <c r="M231" s="2">
        <v>0</v>
      </c>
      <c r="N231" s="50">
        <v>3</v>
      </c>
      <c r="O231" s="28">
        <f t="shared" si="15"/>
        <v>1</v>
      </c>
      <c r="P231" s="43">
        <v>0</v>
      </c>
      <c r="Q231" s="2">
        <v>1</v>
      </c>
      <c r="R231" s="2">
        <v>1</v>
      </c>
      <c r="S231" s="2"/>
    </row>
    <row r="232" spans="1:19" hidden="1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5">
        <f t="shared" si="12"/>
        <v>0</v>
      </c>
      <c r="H232" s="29">
        <v>0</v>
      </c>
      <c r="I232" s="30">
        <v>0</v>
      </c>
      <c r="J232" s="27">
        <f t="shared" si="13"/>
        <v>0</v>
      </c>
      <c r="K232" s="28">
        <f t="shared" si="14"/>
        <v>0</v>
      </c>
      <c r="L232" s="50">
        <v>0</v>
      </c>
      <c r="M232" s="2">
        <v>0</v>
      </c>
      <c r="N232" s="50">
        <v>0</v>
      </c>
      <c r="O232" s="28">
        <f t="shared" si="15"/>
        <v>0</v>
      </c>
      <c r="P232" s="43">
        <v>0</v>
      </c>
      <c r="Q232" s="2">
        <v>0</v>
      </c>
      <c r="R232" s="2">
        <v>0</v>
      </c>
      <c r="S232" s="2"/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5">
        <f t="shared" si="12"/>
        <v>0</v>
      </c>
      <c r="H233" s="29">
        <v>0</v>
      </c>
      <c r="I233" s="30">
        <v>0</v>
      </c>
      <c r="J233" s="27">
        <f t="shared" si="13"/>
        <v>0</v>
      </c>
      <c r="K233" s="28">
        <f t="shared" si="14"/>
        <v>0</v>
      </c>
      <c r="L233" s="50">
        <v>0</v>
      </c>
      <c r="M233" s="2">
        <v>0</v>
      </c>
      <c r="N233" s="50">
        <v>0</v>
      </c>
      <c r="O233" s="28">
        <f t="shared" si="15"/>
        <v>0</v>
      </c>
      <c r="P233" s="43">
        <v>0</v>
      </c>
      <c r="Q233" s="2">
        <v>0</v>
      </c>
      <c r="R233" s="2">
        <v>0</v>
      </c>
      <c r="S233" s="2"/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5">
        <f t="shared" si="12"/>
        <v>0</v>
      </c>
      <c r="H234" s="29">
        <v>0</v>
      </c>
      <c r="I234" s="30">
        <v>0</v>
      </c>
      <c r="J234" s="27">
        <f t="shared" si="13"/>
        <v>0</v>
      </c>
      <c r="K234" s="28">
        <f t="shared" si="14"/>
        <v>0</v>
      </c>
      <c r="L234" s="50">
        <v>0</v>
      </c>
      <c r="M234" s="2">
        <v>0</v>
      </c>
      <c r="N234" s="50">
        <v>0</v>
      </c>
      <c r="O234" s="28">
        <f t="shared" si="15"/>
        <v>0</v>
      </c>
      <c r="P234" s="43">
        <v>0</v>
      </c>
      <c r="Q234" s="2">
        <v>0</v>
      </c>
      <c r="R234" s="2">
        <v>0</v>
      </c>
      <c r="S234" s="2"/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2">
        <v>0</v>
      </c>
      <c r="N235" s="50">
        <v>0</v>
      </c>
      <c r="O235" s="28">
        <f t="shared" si="15"/>
        <v>0</v>
      </c>
      <c r="P235" s="43">
        <v>0</v>
      </c>
      <c r="Q235" s="2">
        <v>0</v>
      </c>
      <c r="R235" s="2">
        <v>0</v>
      </c>
      <c r="S235" s="2"/>
    </row>
    <row r="236" spans="1:19" hidden="1" x14ac:dyDescent="0.2">
      <c r="A236" s="2">
        <v>80980</v>
      </c>
      <c r="B236" s="3"/>
      <c r="C236" s="3"/>
      <c r="D236" s="93" t="s">
        <v>103</v>
      </c>
      <c r="E236" s="3" t="s">
        <v>508</v>
      </c>
      <c r="F236" s="16" t="s">
        <v>509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2">
        <v>0</v>
      </c>
      <c r="N236" s="50">
        <v>0</v>
      </c>
      <c r="O236" s="28">
        <f t="shared" si="15"/>
        <v>0</v>
      </c>
      <c r="P236" s="43">
        <v>0</v>
      </c>
      <c r="Q236" s="2">
        <v>0</v>
      </c>
      <c r="R236" s="2">
        <v>0</v>
      </c>
      <c r="S236" s="2"/>
    </row>
    <row r="237" spans="1:19" hidden="1" x14ac:dyDescent="0.2">
      <c r="A237" s="2">
        <v>80990</v>
      </c>
      <c r="B237" s="3"/>
      <c r="C237" s="3"/>
      <c r="D237" s="93" t="s">
        <v>98</v>
      </c>
      <c r="E237" s="3" t="s">
        <v>510</v>
      </c>
      <c r="F237" s="16" t="s">
        <v>511</v>
      </c>
      <c r="G237" s="45">
        <f t="shared" si="12"/>
        <v>0</v>
      </c>
      <c r="H237" s="29">
        <v>0</v>
      </c>
      <c r="I237" s="30">
        <v>0</v>
      </c>
      <c r="J237" s="27">
        <f t="shared" si="13"/>
        <v>0</v>
      </c>
      <c r="K237" s="28">
        <f t="shared" si="14"/>
        <v>0</v>
      </c>
      <c r="L237" s="50">
        <v>0</v>
      </c>
      <c r="M237" s="2">
        <v>0</v>
      </c>
      <c r="N237" s="50">
        <v>0</v>
      </c>
      <c r="O237" s="28">
        <f t="shared" si="15"/>
        <v>0</v>
      </c>
      <c r="P237" s="43">
        <v>0</v>
      </c>
      <c r="Q237" s="2">
        <v>0</v>
      </c>
      <c r="R237" s="2">
        <v>0</v>
      </c>
      <c r="S237" s="2"/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5">
        <f t="shared" si="12"/>
        <v>6</v>
      </c>
      <c r="H238" s="29">
        <v>2</v>
      </c>
      <c r="I238" s="30">
        <v>1</v>
      </c>
      <c r="J238" s="27">
        <f t="shared" si="13"/>
        <v>4</v>
      </c>
      <c r="K238" s="28">
        <f t="shared" si="14"/>
        <v>3</v>
      </c>
      <c r="L238" s="50">
        <v>2</v>
      </c>
      <c r="M238" s="2">
        <v>1</v>
      </c>
      <c r="N238" s="50">
        <v>2</v>
      </c>
      <c r="O238" s="28">
        <f t="shared" si="15"/>
        <v>3</v>
      </c>
      <c r="P238" s="43">
        <v>3</v>
      </c>
      <c r="Q238" s="2">
        <v>1</v>
      </c>
      <c r="R238" s="2">
        <v>0</v>
      </c>
      <c r="S238" s="2"/>
    </row>
    <row r="239" spans="1:19" customFormat="1" hidden="1" x14ac:dyDescent="0.2">
      <c r="A239" s="2">
        <v>81020</v>
      </c>
      <c r="B239" s="3"/>
      <c r="C239" s="3"/>
      <c r="D239" s="93" t="s">
        <v>98</v>
      </c>
      <c r="E239" s="3" t="s">
        <v>514</v>
      </c>
      <c r="F239" s="16" t="s">
        <v>515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2">
        <v>0</v>
      </c>
      <c r="N239" s="50">
        <v>0</v>
      </c>
      <c r="O239" s="28">
        <f t="shared" si="15"/>
        <v>0</v>
      </c>
      <c r="P239" s="43">
        <v>0</v>
      </c>
      <c r="Q239" s="2">
        <v>0</v>
      </c>
      <c r="R239" s="2">
        <v>0</v>
      </c>
      <c r="S239" s="2"/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2">
        <v>0</v>
      </c>
      <c r="N240" s="50">
        <v>0</v>
      </c>
      <c r="O240" s="28">
        <f t="shared" si="15"/>
        <v>0</v>
      </c>
      <c r="P240" s="43">
        <v>0</v>
      </c>
      <c r="Q240" s="2">
        <v>0</v>
      </c>
      <c r="R240" s="2">
        <v>0</v>
      </c>
      <c r="S240" s="2"/>
    </row>
    <row r="241" spans="1:19" customFormat="1" hidden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5">
        <f t="shared" si="12"/>
        <v>0</v>
      </c>
      <c r="H241" s="29">
        <v>0</v>
      </c>
      <c r="I241" s="30">
        <v>0</v>
      </c>
      <c r="J241" s="27">
        <f t="shared" si="13"/>
        <v>0</v>
      </c>
      <c r="K241" s="28">
        <f t="shared" si="14"/>
        <v>0</v>
      </c>
      <c r="L241" s="50">
        <v>0</v>
      </c>
      <c r="M241" s="2">
        <v>0</v>
      </c>
      <c r="N241" s="50">
        <v>0</v>
      </c>
      <c r="O241" s="28">
        <f t="shared" si="15"/>
        <v>0</v>
      </c>
      <c r="P241" s="43">
        <v>0</v>
      </c>
      <c r="Q241" s="2">
        <v>0</v>
      </c>
      <c r="R241" s="2">
        <v>0</v>
      </c>
      <c r="S241" s="2"/>
    </row>
    <row r="242" spans="1:19" customFormat="1" hidden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5">
        <f t="shared" si="12"/>
        <v>0</v>
      </c>
      <c r="H242" s="29">
        <v>0</v>
      </c>
      <c r="I242" s="30">
        <v>0</v>
      </c>
      <c r="J242" s="27">
        <f t="shared" si="13"/>
        <v>0</v>
      </c>
      <c r="K242" s="28">
        <f t="shared" si="14"/>
        <v>0</v>
      </c>
      <c r="L242" s="50">
        <v>0</v>
      </c>
      <c r="M242" s="2">
        <v>0</v>
      </c>
      <c r="N242" s="50">
        <v>0</v>
      </c>
      <c r="O242" s="28">
        <f t="shared" si="15"/>
        <v>0</v>
      </c>
      <c r="P242" s="43">
        <v>0</v>
      </c>
      <c r="Q242" s="2">
        <v>0</v>
      </c>
      <c r="R242" s="2">
        <v>0</v>
      </c>
      <c r="S242" s="2"/>
    </row>
    <row r="243" spans="1:19" customFormat="1" hidden="1" x14ac:dyDescent="0.2">
      <c r="A243" s="2">
        <v>81110</v>
      </c>
      <c r="B243" s="3"/>
      <c r="C243" s="3"/>
      <c r="D243" s="93" t="s">
        <v>103</v>
      </c>
      <c r="E243" s="3" t="s">
        <v>521</v>
      </c>
      <c r="F243" s="16" t="s">
        <v>522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2">
        <v>0</v>
      </c>
      <c r="N243" s="50">
        <v>0</v>
      </c>
      <c r="O243" s="28">
        <f t="shared" si="15"/>
        <v>0</v>
      </c>
      <c r="P243" s="43">
        <v>0</v>
      </c>
      <c r="Q243" s="2">
        <v>0</v>
      </c>
      <c r="R243" s="2">
        <v>0</v>
      </c>
      <c r="S243" s="2"/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2">
        <v>0</v>
      </c>
      <c r="N244" s="50">
        <v>0</v>
      </c>
      <c r="O244" s="28">
        <f t="shared" si="15"/>
        <v>0</v>
      </c>
      <c r="P244" s="43">
        <v>0</v>
      </c>
      <c r="Q244" s="2">
        <v>0</v>
      </c>
      <c r="R244" s="2">
        <v>0</v>
      </c>
      <c r="S244" s="2"/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2">
        <v>0</v>
      </c>
      <c r="N245" s="50">
        <v>0</v>
      </c>
      <c r="O245" s="28">
        <f t="shared" si="15"/>
        <v>0</v>
      </c>
      <c r="P245" s="43">
        <v>0</v>
      </c>
      <c r="Q245" s="2">
        <v>0</v>
      </c>
      <c r="R245" s="2">
        <v>0</v>
      </c>
      <c r="S245" s="2"/>
    </row>
    <row r="246" spans="1:19" customFormat="1" hidden="1" x14ac:dyDescent="0.2">
      <c r="A246" s="2">
        <v>81200</v>
      </c>
      <c r="B246" s="3"/>
      <c r="C246" s="3"/>
      <c r="D246" s="93" t="s">
        <v>98</v>
      </c>
      <c r="E246" s="3" t="s">
        <v>525</v>
      </c>
      <c r="F246" s="16" t="s">
        <v>526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2">
        <v>0</v>
      </c>
      <c r="N246" s="50">
        <v>0</v>
      </c>
      <c r="O246" s="28">
        <f t="shared" si="15"/>
        <v>0</v>
      </c>
      <c r="P246" s="43">
        <v>0</v>
      </c>
      <c r="Q246" s="2">
        <v>0</v>
      </c>
      <c r="R246" s="2">
        <v>0</v>
      </c>
      <c r="S246" s="2"/>
    </row>
    <row r="247" spans="1:19" customFormat="1" hidden="1" x14ac:dyDescent="0.2">
      <c r="A247" s="2">
        <v>81230</v>
      </c>
      <c r="B247" s="3"/>
      <c r="C247" s="3"/>
      <c r="D247" s="93" t="s">
        <v>83</v>
      </c>
      <c r="E247" s="3" t="s">
        <v>527</v>
      </c>
      <c r="F247" s="16" t="s">
        <v>528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2">
        <v>0</v>
      </c>
      <c r="N247" s="50">
        <v>0</v>
      </c>
      <c r="O247" s="28">
        <f t="shared" si="15"/>
        <v>0</v>
      </c>
      <c r="P247" s="43">
        <v>0</v>
      </c>
      <c r="Q247" s="2">
        <v>0</v>
      </c>
      <c r="R247" s="2">
        <v>0</v>
      </c>
      <c r="S247" s="2"/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5">
        <f t="shared" si="12"/>
        <v>6</v>
      </c>
      <c r="H248" s="29">
        <v>3</v>
      </c>
      <c r="I248" s="30">
        <v>2</v>
      </c>
      <c r="J248" s="27">
        <f t="shared" si="13"/>
        <v>3</v>
      </c>
      <c r="K248" s="28">
        <f t="shared" si="14"/>
        <v>2</v>
      </c>
      <c r="L248" s="50">
        <v>0</v>
      </c>
      <c r="M248" s="2">
        <v>0</v>
      </c>
      <c r="N248" s="50">
        <v>3</v>
      </c>
      <c r="O248" s="28">
        <f t="shared" si="15"/>
        <v>2</v>
      </c>
      <c r="P248" s="43">
        <v>1</v>
      </c>
      <c r="Q248" s="2">
        <v>2</v>
      </c>
      <c r="R248" s="2">
        <v>0</v>
      </c>
      <c r="S248" s="2"/>
    </row>
    <row r="249" spans="1:19" customFormat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5">
        <f t="shared" si="12"/>
        <v>1</v>
      </c>
      <c r="H249" s="29">
        <v>0</v>
      </c>
      <c r="I249" s="30">
        <v>0</v>
      </c>
      <c r="J249" s="27">
        <f t="shared" si="13"/>
        <v>1</v>
      </c>
      <c r="K249" s="28">
        <f t="shared" si="14"/>
        <v>1</v>
      </c>
      <c r="L249" s="50">
        <v>0</v>
      </c>
      <c r="M249" s="2">
        <v>0</v>
      </c>
      <c r="N249" s="50">
        <v>1</v>
      </c>
      <c r="O249" s="28">
        <f t="shared" si="15"/>
        <v>1</v>
      </c>
      <c r="P249" s="43">
        <v>1</v>
      </c>
      <c r="Q249" s="2">
        <v>0</v>
      </c>
      <c r="R249" s="2">
        <v>0</v>
      </c>
      <c r="S249" s="2"/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5">
        <f t="shared" si="12"/>
        <v>0</v>
      </c>
      <c r="H250" s="29">
        <v>0</v>
      </c>
      <c r="I250" s="30">
        <v>0</v>
      </c>
      <c r="J250" s="27">
        <f t="shared" si="13"/>
        <v>0</v>
      </c>
      <c r="K250" s="28">
        <f t="shared" si="14"/>
        <v>0</v>
      </c>
      <c r="L250" s="50">
        <v>0</v>
      </c>
      <c r="M250" s="2">
        <v>0</v>
      </c>
      <c r="N250" s="50">
        <v>0</v>
      </c>
      <c r="O250" s="28">
        <f t="shared" si="15"/>
        <v>0</v>
      </c>
      <c r="P250" s="43">
        <v>0</v>
      </c>
      <c r="Q250" s="2">
        <v>0</v>
      </c>
      <c r="R250" s="2">
        <v>0</v>
      </c>
      <c r="S250" s="2"/>
    </row>
    <row r="251" spans="1:19" customFormat="1" hidden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5">
        <f t="shared" si="12"/>
        <v>0</v>
      </c>
      <c r="H251" s="29">
        <v>0</v>
      </c>
      <c r="I251" s="30">
        <v>0</v>
      </c>
      <c r="J251" s="27">
        <f t="shared" si="13"/>
        <v>0</v>
      </c>
      <c r="K251" s="28">
        <f t="shared" si="14"/>
        <v>0</v>
      </c>
      <c r="L251" s="50">
        <v>0</v>
      </c>
      <c r="M251" s="2">
        <v>0</v>
      </c>
      <c r="N251" s="50">
        <v>0</v>
      </c>
      <c r="O251" s="28">
        <f t="shared" si="15"/>
        <v>0</v>
      </c>
      <c r="P251" s="43">
        <v>0</v>
      </c>
      <c r="Q251" s="2">
        <v>0</v>
      </c>
      <c r="R251" s="2">
        <v>0</v>
      </c>
      <c r="S251" s="2"/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5">
        <f t="shared" si="12"/>
        <v>3</v>
      </c>
      <c r="H252" s="29">
        <v>1</v>
      </c>
      <c r="I252" s="30">
        <v>2</v>
      </c>
      <c r="J252" s="27">
        <f t="shared" si="13"/>
        <v>2</v>
      </c>
      <c r="K252" s="28">
        <f t="shared" si="14"/>
        <v>5</v>
      </c>
      <c r="L252" s="50">
        <v>0</v>
      </c>
      <c r="M252" s="2">
        <v>0</v>
      </c>
      <c r="N252" s="50">
        <v>2</v>
      </c>
      <c r="O252" s="28">
        <f t="shared" si="15"/>
        <v>5</v>
      </c>
      <c r="P252" s="43">
        <v>5</v>
      </c>
      <c r="Q252" s="2">
        <v>1</v>
      </c>
      <c r="R252" s="2">
        <v>0</v>
      </c>
      <c r="S252" s="2"/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2">
        <v>0</v>
      </c>
      <c r="N253" s="50">
        <v>0</v>
      </c>
      <c r="O253" s="28">
        <f t="shared" si="15"/>
        <v>0</v>
      </c>
      <c r="P253" s="43">
        <v>0</v>
      </c>
      <c r="Q253" s="2">
        <v>0</v>
      </c>
      <c r="R253" s="2">
        <v>0</v>
      </c>
      <c r="S253" s="2"/>
    </row>
    <row r="254" spans="1:19" customFormat="1" hidden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5">
        <f t="shared" si="12"/>
        <v>0</v>
      </c>
      <c r="H254" s="29">
        <v>0</v>
      </c>
      <c r="I254" s="30">
        <v>0</v>
      </c>
      <c r="J254" s="27">
        <f t="shared" si="13"/>
        <v>0</v>
      </c>
      <c r="K254" s="28">
        <f t="shared" si="14"/>
        <v>0</v>
      </c>
      <c r="L254" s="50">
        <v>0</v>
      </c>
      <c r="M254" s="2">
        <v>0</v>
      </c>
      <c r="N254" s="50">
        <v>0</v>
      </c>
      <c r="O254" s="28">
        <f t="shared" si="15"/>
        <v>0</v>
      </c>
      <c r="P254" s="43">
        <v>0</v>
      </c>
      <c r="Q254" s="2">
        <v>0</v>
      </c>
      <c r="R254" s="2">
        <v>0</v>
      </c>
      <c r="S254" s="2"/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5">
        <f t="shared" si="12"/>
        <v>2</v>
      </c>
      <c r="H255" s="29">
        <v>1</v>
      </c>
      <c r="I255" s="30">
        <v>1</v>
      </c>
      <c r="J255" s="27">
        <f t="shared" si="13"/>
        <v>1</v>
      </c>
      <c r="K255" s="28">
        <f t="shared" si="14"/>
        <v>2</v>
      </c>
      <c r="L255" s="50">
        <v>0</v>
      </c>
      <c r="M255" s="2">
        <v>0</v>
      </c>
      <c r="N255" s="50">
        <v>1</v>
      </c>
      <c r="O255" s="28">
        <f t="shared" si="15"/>
        <v>2</v>
      </c>
      <c r="P255" s="43">
        <v>0</v>
      </c>
      <c r="Q255" s="2">
        <v>2</v>
      </c>
      <c r="R255" s="2">
        <v>0</v>
      </c>
      <c r="S255" s="2"/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5">
        <f t="shared" si="12"/>
        <v>1</v>
      </c>
      <c r="H256" s="29">
        <v>0</v>
      </c>
      <c r="I256" s="30">
        <v>0</v>
      </c>
      <c r="J256" s="27">
        <f t="shared" si="13"/>
        <v>1</v>
      </c>
      <c r="K256" s="28">
        <f t="shared" si="14"/>
        <v>1</v>
      </c>
      <c r="L256" s="50">
        <v>0</v>
      </c>
      <c r="M256" s="2">
        <v>0</v>
      </c>
      <c r="N256" s="50">
        <v>1</v>
      </c>
      <c r="O256" s="28">
        <f t="shared" si="15"/>
        <v>1</v>
      </c>
      <c r="P256" s="43">
        <v>1</v>
      </c>
      <c r="Q256" s="2">
        <v>0</v>
      </c>
      <c r="R256" s="2">
        <v>0</v>
      </c>
      <c r="S256" s="2"/>
    </row>
    <row r="257" spans="1:19" customFormat="1" hidden="1" x14ac:dyDescent="0.2">
      <c r="A257" s="2">
        <v>81680</v>
      </c>
      <c r="B257" s="3"/>
      <c r="C257" s="3"/>
      <c r="D257" s="93" t="s">
        <v>98</v>
      </c>
      <c r="E257" s="3" t="s">
        <v>546</v>
      </c>
      <c r="F257" s="16" t="s">
        <v>547</v>
      </c>
      <c r="G257" s="45">
        <f t="shared" si="12"/>
        <v>0</v>
      </c>
      <c r="H257" s="29">
        <v>0</v>
      </c>
      <c r="I257" s="30">
        <v>0</v>
      </c>
      <c r="J257" s="27">
        <f t="shared" si="13"/>
        <v>0</v>
      </c>
      <c r="K257" s="28">
        <f t="shared" si="14"/>
        <v>0</v>
      </c>
      <c r="L257" s="50">
        <v>0</v>
      </c>
      <c r="M257" s="2">
        <v>0</v>
      </c>
      <c r="N257" s="50">
        <v>0</v>
      </c>
      <c r="O257" s="28">
        <f t="shared" si="15"/>
        <v>0</v>
      </c>
      <c r="P257" s="43">
        <v>0</v>
      </c>
      <c r="Q257" s="2">
        <v>0</v>
      </c>
      <c r="R257" s="2">
        <v>0</v>
      </c>
      <c r="S257" s="2"/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2">
        <v>0</v>
      </c>
      <c r="N258" s="50">
        <v>0</v>
      </c>
      <c r="O258" s="28">
        <f t="shared" ref="O258:O321" si="19">MAX(P258:S258)</f>
        <v>0</v>
      </c>
      <c r="P258" s="43">
        <v>0</v>
      </c>
      <c r="Q258" s="2">
        <v>0</v>
      </c>
      <c r="R258" s="2">
        <v>0</v>
      </c>
      <c r="S258" s="2"/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/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/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5">
        <f t="shared" si="16"/>
        <v>14</v>
      </c>
      <c r="H261" s="29">
        <v>7</v>
      </c>
      <c r="I261" s="30">
        <v>2</v>
      </c>
      <c r="J261" s="27">
        <f t="shared" si="17"/>
        <v>7</v>
      </c>
      <c r="K261" s="28">
        <f t="shared" si="18"/>
        <v>10</v>
      </c>
      <c r="L261" s="50">
        <v>0</v>
      </c>
      <c r="M261" s="2">
        <v>0</v>
      </c>
      <c r="N261" s="50">
        <v>7</v>
      </c>
      <c r="O261" s="28">
        <f t="shared" si="19"/>
        <v>10</v>
      </c>
      <c r="P261" s="43">
        <v>10</v>
      </c>
      <c r="Q261" s="2">
        <v>1</v>
      </c>
      <c r="R261" s="2">
        <v>1</v>
      </c>
      <c r="S261" s="2"/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/>
    </row>
    <row r="263" spans="1:19" hidden="1" x14ac:dyDescent="0.2">
      <c r="A263" s="2">
        <v>81860</v>
      </c>
      <c r="B263" s="3"/>
      <c r="C263" s="3"/>
      <c r="D263" s="93" t="s">
        <v>83</v>
      </c>
      <c r="E263" s="3" t="s">
        <v>557</v>
      </c>
      <c r="F263" s="16" t="s">
        <v>558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2">
        <v>0</v>
      </c>
      <c r="N263" s="50">
        <v>0</v>
      </c>
      <c r="O263" s="28">
        <f t="shared" si="19"/>
        <v>0</v>
      </c>
      <c r="P263" s="43">
        <v>0</v>
      </c>
      <c r="Q263" s="2">
        <v>0</v>
      </c>
      <c r="R263" s="2">
        <v>0</v>
      </c>
      <c r="S263" s="2"/>
    </row>
    <row r="264" spans="1:19" customFormat="1" hidden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5">
        <f t="shared" si="16"/>
        <v>0</v>
      </c>
      <c r="H264" s="29">
        <v>0</v>
      </c>
      <c r="I264" s="30">
        <v>0</v>
      </c>
      <c r="J264" s="27">
        <f t="shared" si="17"/>
        <v>0</v>
      </c>
      <c r="K264" s="28">
        <f t="shared" si="18"/>
        <v>0</v>
      </c>
      <c r="L264" s="50">
        <v>0</v>
      </c>
      <c r="M264" s="2">
        <v>0</v>
      </c>
      <c r="N264" s="50">
        <v>0</v>
      </c>
      <c r="O264" s="28">
        <f t="shared" si="19"/>
        <v>0</v>
      </c>
      <c r="P264" s="43">
        <v>0</v>
      </c>
      <c r="Q264" s="2">
        <v>0</v>
      </c>
      <c r="R264" s="2">
        <v>0</v>
      </c>
      <c r="S264" s="2"/>
    </row>
    <row r="265" spans="1:19" hidden="1" x14ac:dyDescent="0.2">
      <c r="A265" s="2">
        <v>81880</v>
      </c>
      <c r="B265" s="3"/>
      <c r="C265" s="3"/>
      <c r="D265" s="93" t="s">
        <v>83</v>
      </c>
      <c r="E265" s="3" t="s">
        <v>561</v>
      </c>
      <c r="F265" s="16" t="s">
        <v>562</v>
      </c>
      <c r="G265" s="45">
        <f t="shared" si="16"/>
        <v>0</v>
      </c>
      <c r="H265" s="29">
        <v>0</v>
      </c>
      <c r="I265" s="30">
        <v>0</v>
      </c>
      <c r="J265" s="27">
        <f t="shared" si="17"/>
        <v>0</v>
      </c>
      <c r="K265" s="28">
        <f t="shared" si="18"/>
        <v>0</v>
      </c>
      <c r="L265" s="50">
        <v>0</v>
      </c>
      <c r="M265" s="2">
        <v>0</v>
      </c>
      <c r="N265" s="50">
        <v>0</v>
      </c>
      <c r="O265" s="28">
        <f t="shared" si="19"/>
        <v>0</v>
      </c>
      <c r="P265" s="43">
        <v>0</v>
      </c>
      <c r="Q265" s="2">
        <v>0</v>
      </c>
      <c r="R265" s="2">
        <v>0</v>
      </c>
      <c r="S265" s="2"/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/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5">
        <f t="shared" si="16"/>
        <v>4</v>
      </c>
      <c r="H267" s="29">
        <v>1</v>
      </c>
      <c r="I267" s="30">
        <v>1</v>
      </c>
      <c r="J267" s="27">
        <f t="shared" si="17"/>
        <v>3</v>
      </c>
      <c r="K267" s="28">
        <f t="shared" si="18"/>
        <v>3</v>
      </c>
      <c r="L267" s="50">
        <v>0</v>
      </c>
      <c r="M267" s="2">
        <v>0</v>
      </c>
      <c r="N267" s="50">
        <v>3</v>
      </c>
      <c r="O267" s="28">
        <f t="shared" si="19"/>
        <v>3</v>
      </c>
      <c r="P267" s="43">
        <v>3</v>
      </c>
      <c r="Q267" s="2">
        <v>0</v>
      </c>
      <c r="R267" s="2">
        <v>0</v>
      </c>
      <c r="S267" s="2"/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/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/>
    </row>
    <row r="270" spans="1:19" hidden="1" x14ac:dyDescent="0.2">
      <c r="A270" s="2">
        <v>82210</v>
      </c>
      <c r="B270" s="3"/>
      <c r="C270" s="3"/>
      <c r="D270" s="93" t="s">
        <v>103</v>
      </c>
      <c r="E270" s="3" t="s">
        <v>569</v>
      </c>
      <c r="F270" s="16" t="s">
        <v>570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/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/>
    </row>
    <row r="272" spans="1:19" customFormat="1" hidden="1" x14ac:dyDescent="0.2">
      <c r="A272" s="2">
        <v>82240</v>
      </c>
      <c r="B272" s="3"/>
      <c r="C272" s="3"/>
      <c r="D272" s="93" t="s">
        <v>98</v>
      </c>
      <c r="E272" s="3" t="s">
        <v>573</v>
      </c>
      <c r="F272" s="16" t="s">
        <v>574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2">
        <v>0</v>
      </c>
      <c r="N272" s="50">
        <v>0</v>
      </c>
      <c r="O272" s="28">
        <f t="shared" si="19"/>
        <v>0</v>
      </c>
      <c r="P272" s="43">
        <v>0</v>
      </c>
      <c r="Q272" s="2">
        <v>0</v>
      </c>
      <c r="R272" s="2">
        <v>0</v>
      </c>
      <c r="S272" s="2"/>
    </row>
    <row r="273" spans="1:19" customFormat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5">
        <f t="shared" si="16"/>
        <v>2</v>
      </c>
      <c r="H273" s="29">
        <v>2</v>
      </c>
      <c r="I273" s="30">
        <v>1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/>
    </row>
    <row r="274" spans="1:19" customFormat="1" hidden="1" x14ac:dyDescent="0.2">
      <c r="A274" s="2">
        <v>82290</v>
      </c>
      <c r="B274" s="3"/>
      <c r="C274" s="3"/>
      <c r="D274" s="93" t="s">
        <v>83</v>
      </c>
      <c r="E274" s="3" t="s">
        <v>577</v>
      </c>
      <c r="F274" s="16" t="s">
        <v>578</v>
      </c>
      <c r="G274" s="45">
        <f t="shared" si="16"/>
        <v>0</v>
      </c>
      <c r="H274" s="29">
        <v>0</v>
      </c>
      <c r="I274" s="30">
        <v>0</v>
      </c>
      <c r="J274" s="27">
        <f t="shared" si="17"/>
        <v>0</v>
      </c>
      <c r="K274" s="28">
        <f t="shared" si="18"/>
        <v>0</v>
      </c>
      <c r="L274" s="50">
        <v>0</v>
      </c>
      <c r="M274" s="2">
        <v>0</v>
      </c>
      <c r="N274" s="50">
        <v>0</v>
      </c>
      <c r="O274" s="28">
        <f t="shared" si="19"/>
        <v>0</v>
      </c>
      <c r="P274" s="43">
        <v>0</v>
      </c>
      <c r="Q274" s="2">
        <v>0</v>
      </c>
      <c r="R274" s="2">
        <v>0</v>
      </c>
      <c r="S274" s="2"/>
    </row>
    <row r="275" spans="1:19" customFormat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5">
        <f t="shared" si="16"/>
        <v>18</v>
      </c>
      <c r="H275" s="29">
        <v>10</v>
      </c>
      <c r="I275" s="30">
        <v>4</v>
      </c>
      <c r="J275" s="27">
        <f t="shared" si="17"/>
        <v>8</v>
      </c>
      <c r="K275" s="28">
        <f t="shared" si="18"/>
        <v>28</v>
      </c>
      <c r="L275" s="50">
        <v>1</v>
      </c>
      <c r="M275" s="2">
        <v>1</v>
      </c>
      <c r="N275" s="50">
        <v>7</v>
      </c>
      <c r="O275" s="28">
        <f t="shared" si="19"/>
        <v>28</v>
      </c>
      <c r="P275" s="43">
        <v>28</v>
      </c>
      <c r="Q275" s="2">
        <v>1</v>
      </c>
      <c r="R275" s="2">
        <v>0</v>
      </c>
      <c r="S275" s="2"/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/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5">
        <f t="shared" si="16"/>
        <v>45</v>
      </c>
      <c r="H277" s="29">
        <v>39</v>
      </c>
      <c r="I277" s="30">
        <v>11</v>
      </c>
      <c r="J277" s="27">
        <f t="shared" si="17"/>
        <v>6</v>
      </c>
      <c r="K277" s="28">
        <f t="shared" si="18"/>
        <v>5</v>
      </c>
      <c r="L277" s="50">
        <v>1</v>
      </c>
      <c r="M277" s="2">
        <v>1</v>
      </c>
      <c r="N277" s="50">
        <v>5</v>
      </c>
      <c r="O277" s="28">
        <f t="shared" si="19"/>
        <v>5</v>
      </c>
      <c r="P277" s="43">
        <v>5</v>
      </c>
      <c r="Q277" s="2">
        <v>1</v>
      </c>
      <c r="R277" s="2">
        <v>0</v>
      </c>
      <c r="S277" s="2"/>
    </row>
    <row r="278" spans="1:19" x14ac:dyDescent="0.2">
      <c r="A278" s="2">
        <v>82400</v>
      </c>
      <c r="B278" s="3"/>
      <c r="C278" s="3"/>
      <c r="D278" s="93" t="s">
        <v>83</v>
      </c>
      <c r="E278" s="3" t="s">
        <v>584</v>
      </c>
      <c r="F278" s="16" t="s">
        <v>585</v>
      </c>
      <c r="G278" s="45">
        <f t="shared" si="16"/>
        <v>2</v>
      </c>
      <c r="H278" s="29">
        <v>2</v>
      </c>
      <c r="I278" s="30">
        <v>1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/>
    </row>
    <row r="279" spans="1:19" customFormat="1" hidden="1" x14ac:dyDescent="0.2">
      <c r="A279" s="40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/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5">
        <f t="shared" si="16"/>
        <v>2</v>
      </c>
      <c r="H280" s="29">
        <v>2</v>
      </c>
      <c r="I280" s="30">
        <v>1</v>
      </c>
      <c r="J280" s="27">
        <f t="shared" si="17"/>
        <v>0</v>
      </c>
      <c r="K280" s="28">
        <f t="shared" si="18"/>
        <v>0</v>
      </c>
      <c r="L280" s="50">
        <v>0</v>
      </c>
      <c r="M280" s="2">
        <v>0</v>
      </c>
      <c r="N280" s="50">
        <v>0</v>
      </c>
      <c r="O280" s="28">
        <f t="shared" si="19"/>
        <v>0</v>
      </c>
      <c r="P280" s="43">
        <v>0</v>
      </c>
      <c r="Q280" s="2">
        <v>0</v>
      </c>
      <c r="R280" s="2">
        <v>0</v>
      </c>
      <c r="S280" s="2"/>
    </row>
    <row r="281" spans="1:19" customFormat="1" hidden="1" x14ac:dyDescent="0.2">
      <c r="A281" s="2">
        <v>82450</v>
      </c>
      <c r="B281" s="3"/>
      <c r="C281" s="3"/>
      <c r="D281" s="93" t="s">
        <v>83</v>
      </c>
      <c r="E281" s="3" t="s">
        <v>590</v>
      </c>
      <c r="F281" s="16" t="s">
        <v>591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2">
        <v>0</v>
      </c>
      <c r="N281" s="50">
        <v>0</v>
      </c>
      <c r="O281" s="28">
        <f t="shared" si="19"/>
        <v>0</v>
      </c>
      <c r="P281" s="43">
        <v>0</v>
      </c>
      <c r="Q281" s="2">
        <v>0</v>
      </c>
      <c r="R281" s="2">
        <v>0</v>
      </c>
      <c r="S281" s="2"/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/>
    </row>
    <row r="283" spans="1:19" customFormat="1" hidden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5">
        <f t="shared" si="16"/>
        <v>0</v>
      </c>
      <c r="H283" s="29">
        <v>0</v>
      </c>
      <c r="I283" s="30">
        <v>0</v>
      </c>
      <c r="J283" s="27">
        <f t="shared" si="17"/>
        <v>0</v>
      </c>
      <c r="K283" s="28">
        <f t="shared" si="18"/>
        <v>0</v>
      </c>
      <c r="L283" s="50">
        <v>0</v>
      </c>
      <c r="M283" s="2">
        <v>0</v>
      </c>
      <c r="N283" s="50">
        <v>0</v>
      </c>
      <c r="O283" s="28">
        <f t="shared" si="19"/>
        <v>0</v>
      </c>
      <c r="P283" s="43">
        <v>0</v>
      </c>
      <c r="Q283" s="2">
        <v>0</v>
      </c>
      <c r="R283" s="2">
        <v>0</v>
      </c>
      <c r="S283" s="2"/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5">
        <f t="shared" si="16"/>
        <v>7</v>
      </c>
      <c r="H284" s="29">
        <v>4</v>
      </c>
      <c r="I284" s="30">
        <v>1</v>
      </c>
      <c r="J284" s="27">
        <f t="shared" si="17"/>
        <v>3</v>
      </c>
      <c r="K284" s="28">
        <f t="shared" si="18"/>
        <v>1</v>
      </c>
      <c r="L284" s="50">
        <v>0</v>
      </c>
      <c r="M284" s="2">
        <v>0</v>
      </c>
      <c r="N284" s="50">
        <v>3</v>
      </c>
      <c r="O284" s="28">
        <f t="shared" si="19"/>
        <v>1</v>
      </c>
      <c r="P284" s="43">
        <v>1</v>
      </c>
      <c r="Q284" s="2">
        <v>1</v>
      </c>
      <c r="R284" s="2">
        <v>1</v>
      </c>
      <c r="S284" s="2"/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/>
    </row>
    <row r="286" spans="1:19" customFormat="1" x14ac:dyDescent="0.2">
      <c r="A286" s="40">
        <v>82520.5</v>
      </c>
      <c r="B286" s="3" t="s">
        <v>434</v>
      </c>
      <c r="C286" s="3" t="s">
        <v>434</v>
      </c>
      <c r="D286" s="3" t="s">
        <v>113</v>
      </c>
      <c r="E286" s="3" t="s">
        <v>600</v>
      </c>
      <c r="F286" s="16" t="s">
        <v>601</v>
      </c>
      <c r="G286" s="45">
        <f t="shared" si="16"/>
        <v>46</v>
      </c>
      <c r="H286" s="29">
        <v>33</v>
      </c>
      <c r="I286" s="30">
        <v>12</v>
      </c>
      <c r="J286" s="27">
        <f t="shared" si="17"/>
        <v>13</v>
      </c>
      <c r="K286" s="28">
        <f t="shared" si="18"/>
        <v>5</v>
      </c>
      <c r="L286" s="50">
        <v>4</v>
      </c>
      <c r="M286" s="2">
        <v>1</v>
      </c>
      <c r="N286" s="50">
        <v>9</v>
      </c>
      <c r="O286" s="28">
        <f t="shared" si="19"/>
        <v>5</v>
      </c>
      <c r="P286" s="43">
        <v>5</v>
      </c>
      <c r="Q286" s="2">
        <v>4</v>
      </c>
      <c r="R286" s="2">
        <v>0</v>
      </c>
      <c r="S286" s="2"/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/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5">
        <f t="shared" si="16"/>
        <v>13</v>
      </c>
      <c r="H288" s="29">
        <v>10</v>
      </c>
      <c r="I288" s="30">
        <v>25</v>
      </c>
      <c r="J288" s="27">
        <f t="shared" si="17"/>
        <v>3</v>
      </c>
      <c r="K288" s="28">
        <f t="shared" si="18"/>
        <v>7</v>
      </c>
      <c r="L288" s="50">
        <v>1</v>
      </c>
      <c r="M288" s="2">
        <v>1</v>
      </c>
      <c r="N288" s="50">
        <v>2</v>
      </c>
      <c r="O288" s="28">
        <f t="shared" si="19"/>
        <v>7</v>
      </c>
      <c r="P288" s="43">
        <v>1</v>
      </c>
      <c r="Q288" s="2">
        <v>7</v>
      </c>
      <c r="R288" s="2">
        <v>0</v>
      </c>
      <c r="S288" s="2"/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5">
        <f t="shared" si="16"/>
        <v>17</v>
      </c>
      <c r="H289" s="29">
        <v>15</v>
      </c>
      <c r="I289" s="30">
        <v>6</v>
      </c>
      <c r="J289" s="27">
        <f t="shared" si="17"/>
        <v>2</v>
      </c>
      <c r="K289" s="28">
        <f t="shared" si="18"/>
        <v>4</v>
      </c>
      <c r="L289" s="50">
        <v>0</v>
      </c>
      <c r="M289" s="2">
        <v>0</v>
      </c>
      <c r="N289" s="50">
        <v>2</v>
      </c>
      <c r="O289" s="28">
        <f t="shared" si="19"/>
        <v>4</v>
      </c>
      <c r="P289" s="43">
        <v>4</v>
      </c>
      <c r="Q289" s="2">
        <v>1</v>
      </c>
      <c r="R289" s="2">
        <v>0</v>
      </c>
      <c r="S289" s="2"/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5">
        <f t="shared" si="16"/>
        <v>14</v>
      </c>
      <c r="H290" s="29">
        <v>12</v>
      </c>
      <c r="I290" s="30">
        <v>2</v>
      </c>
      <c r="J290" s="27">
        <f t="shared" si="17"/>
        <v>2</v>
      </c>
      <c r="K290" s="28">
        <f t="shared" si="18"/>
        <v>3</v>
      </c>
      <c r="L290" s="50">
        <v>0</v>
      </c>
      <c r="M290" s="2">
        <v>0</v>
      </c>
      <c r="N290" s="50">
        <v>2</v>
      </c>
      <c r="O290" s="28">
        <f t="shared" si="19"/>
        <v>3</v>
      </c>
      <c r="P290" s="43">
        <v>3</v>
      </c>
      <c r="Q290" s="2">
        <v>0</v>
      </c>
      <c r="R290" s="2">
        <v>2</v>
      </c>
      <c r="S290" s="2"/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/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/>
    </row>
    <row r="293" spans="1:19" customFormat="1" hidden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5">
        <f t="shared" si="16"/>
        <v>0</v>
      </c>
      <c r="H293" s="29">
        <v>0</v>
      </c>
      <c r="I293" s="30">
        <v>0</v>
      </c>
      <c r="J293" s="27">
        <f t="shared" si="17"/>
        <v>0</v>
      </c>
      <c r="K293" s="28">
        <f t="shared" si="18"/>
        <v>0</v>
      </c>
      <c r="L293" s="50">
        <v>0</v>
      </c>
      <c r="M293" s="2">
        <v>0</v>
      </c>
      <c r="N293" s="50">
        <v>0</v>
      </c>
      <c r="O293" s="28">
        <f t="shared" si="19"/>
        <v>0</v>
      </c>
      <c r="P293" s="43">
        <v>0</v>
      </c>
      <c r="Q293" s="2">
        <v>0</v>
      </c>
      <c r="R293" s="2">
        <v>0</v>
      </c>
      <c r="S293" s="2"/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5">
        <f t="shared" si="16"/>
        <v>6</v>
      </c>
      <c r="H294" s="94">
        <v>1</v>
      </c>
      <c r="I294" s="95">
        <v>1</v>
      </c>
      <c r="J294" s="27">
        <f t="shared" si="17"/>
        <v>5</v>
      </c>
      <c r="K294" s="28">
        <f t="shared" si="18"/>
        <v>2</v>
      </c>
      <c r="L294" s="50">
        <v>0</v>
      </c>
      <c r="M294" s="2">
        <v>0</v>
      </c>
      <c r="N294" s="50">
        <v>5</v>
      </c>
      <c r="O294" s="28">
        <f t="shared" si="19"/>
        <v>2</v>
      </c>
      <c r="P294" s="43">
        <v>2</v>
      </c>
      <c r="Q294" s="2">
        <v>1</v>
      </c>
      <c r="R294" s="2">
        <v>2</v>
      </c>
      <c r="S294" s="2"/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2">
        <v>0</v>
      </c>
      <c r="N295" s="50">
        <v>0</v>
      </c>
      <c r="O295" s="28">
        <f t="shared" si="19"/>
        <v>0</v>
      </c>
      <c r="P295" s="43">
        <v>0</v>
      </c>
      <c r="Q295" s="2">
        <v>0</v>
      </c>
      <c r="R295" s="2">
        <v>0</v>
      </c>
      <c r="S295" s="2"/>
    </row>
    <row r="296" spans="1:19" customFormat="1" x14ac:dyDescent="0.2">
      <c r="A296" s="2">
        <v>82730</v>
      </c>
      <c r="B296" s="3"/>
      <c r="C296" s="3"/>
      <c r="D296" s="93" t="s">
        <v>98</v>
      </c>
      <c r="E296" s="3" t="s">
        <v>619</v>
      </c>
      <c r="F296" s="16" t="s">
        <v>620</v>
      </c>
      <c r="G296" s="45">
        <f t="shared" si="16"/>
        <v>2</v>
      </c>
      <c r="H296" s="29">
        <v>2</v>
      </c>
      <c r="I296" s="30">
        <v>2</v>
      </c>
      <c r="J296" s="27">
        <f t="shared" si="17"/>
        <v>0</v>
      </c>
      <c r="K296" s="28">
        <f t="shared" si="18"/>
        <v>0</v>
      </c>
      <c r="L296" s="50">
        <v>0</v>
      </c>
      <c r="M296" s="2">
        <v>0</v>
      </c>
      <c r="N296" s="50">
        <v>0</v>
      </c>
      <c r="O296" s="28">
        <f t="shared" si="19"/>
        <v>0</v>
      </c>
      <c r="P296" s="43">
        <v>0</v>
      </c>
      <c r="Q296" s="2">
        <v>0</v>
      </c>
      <c r="R296" s="2">
        <v>0</v>
      </c>
      <c r="S296" s="2"/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5">
        <f t="shared" si="16"/>
        <v>15</v>
      </c>
      <c r="H297" s="29">
        <v>13</v>
      </c>
      <c r="I297" s="30">
        <v>4</v>
      </c>
      <c r="J297" s="27">
        <f t="shared" si="17"/>
        <v>2</v>
      </c>
      <c r="K297" s="28">
        <f t="shared" si="18"/>
        <v>2</v>
      </c>
      <c r="L297" s="50">
        <v>0</v>
      </c>
      <c r="M297" s="2">
        <v>0</v>
      </c>
      <c r="N297" s="50">
        <v>2</v>
      </c>
      <c r="O297" s="28">
        <f t="shared" si="19"/>
        <v>2</v>
      </c>
      <c r="P297" s="43">
        <v>0</v>
      </c>
      <c r="Q297" s="2">
        <v>2</v>
      </c>
      <c r="R297" s="2">
        <v>0</v>
      </c>
      <c r="S297" s="2"/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5">
        <f t="shared" si="16"/>
        <v>46</v>
      </c>
      <c r="H298" s="29">
        <v>31</v>
      </c>
      <c r="I298" s="30">
        <v>16</v>
      </c>
      <c r="J298" s="27">
        <f t="shared" si="17"/>
        <v>15</v>
      </c>
      <c r="K298" s="28">
        <f t="shared" si="18"/>
        <v>17</v>
      </c>
      <c r="L298" s="50">
        <v>2</v>
      </c>
      <c r="M298" s="2">
        <v>1</v>
      </c>
      <c r="N298" s="50">
        <v>13</v>
      </c>
      <c r="O298" s="28">
        <f t="shared" si="19"/>
        <v>17</v>
      </c>
      <c r="P298" s="43">
        <v>17</v>
      </c>
      <c r="Q298" s="2">
        <v>3</v>
      </c>
      <c r="R298" s="2">
        <v>4</v>
      </c>
      <c r="S298" s="2"/>
    </row>
    <row r="299" spans="1:19" customFormat="1" hidden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5">
        <f t="shared" si="16"/>
        <v>0</v>
      </c>
      <c r="H299" s="29">
        <v>0</v>
      </c>
      <c r="I299" s="30">
        <v>0</v>
      </c>
      <c r="J299" s="27">
        <f t="shared" si="17"/>
        <v>0</v>
      </c>
      <c r="K299" s="28">
        <f t="shared" si="18"/>
        <v>0</v>
      </c>
      <c r="L299" s="50">
        <v>0</v>
      </c>
      <c r="M299" s="2">
        <v>0</v>
      </c>
      <c r="N299" s="50">
        <v>0</v>
      </c>
      <c r="O299" s="28">
        <f t="shared" si="19"/>
        <v>0</v>
      </c>
      <c r="P299" s="43">
        <v>0</v>
      </c>
      <c r="Q299" s="2">
        <v>0</v>
      </c>
      <c r="R299" s="2">
        <v>0</v>
      </c>
      <c r="S299" s="2"/>
    </row>
    <row r="300" spans="1:19" customFormat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5">
        <f t="shared" si="16"/>
        <v>17</v>
      </c>
      <c r="H300" s="29">
        <v>17</v>
      </c>
      <c r="I300" s="30">
        <v>6</v>
      </c>
      <c r="J300" s="27">
        <f t="shared" si="17"/>
        <v>0</v>
      </c>
      <c r="K300" s="28">
        <f t="shared" si="18"/>
        <v>0</v>
      </c>
      <c r="L300" s="50">
        <v>0</v>
      </c>
      <c r="M300" s="2">
        <v>0</v>
      </c>
      <c r="N300" s="50">
        <v>0</v>
      </c>
      <c r="O300" s="28">
        <f t="shared" si="19"/>
        <v>0</v>
      </c>
      <c r="P300" s="43">
        <v>0</v>
      </c>
      <c r="Q300" s="2">
        <v>0</v>
      </c>
      <c r="R300" s="2">
        <v>0</v>
      </c>
      <c r="S300" s="2"/>
    </row>
    <row r="301" spans="1:19" customFormat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5">
        <f t="shared" si="16"/>
        <v>10</v>
      </c>
      <c r="H301" s="94">
        <v>1</v>
      </c>
      <c r="I301" s="95">
        <v>1</v>
      </c>
      <c r="J301" s="27">
        <f t="shared" si="17"/>
        <v>9</v>
      </c>
      <c r="K301" s="28">
        <f t="shared" si="18"/>
        <v>4</v>
      </c>
      <c r="L301" s="50">
        <v>0</v>
      </c>
      <c r="M301" s="2">
        <v>0</v>
      </c>
      <c r="N301" s="50">
        <v>9</v>
      </c>
      <c r="O301" s="28">
        <f t="shared" si="19"/>
        <v>4</v>
      </c>
      <c r="P301" s="43">
        <v>4</v>
      </c>
      <c r="Q301" s="2">
        <v>2</v>
      </c>
      <c r="R301" s="2">
        <v>1</v>
      </c>
      <c r="S301" s="2"/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5">
        <f t="shared" si="16"/>
        <v>40</v>
      </c>
      <c r="H302" s="29">
        <v>20</v>
      </c>
      <c r="I302" s="30">
        <v>4</v>
      </c>
      <c r="J302" s="27">
        <f t="shared" si="17"/>
        <v>20</v>
      </c>
      <c r="K302" s="28">
        <f t="shared" si="18"/>
        <v>52</v>
      </c>
      <c r="L302" s="50">
        <v>5</v>
      </c>
      <c r="M302" s="2">
        <v>1</v>
      </c>
      <c r="N302" s="50">
        <v>15</v>
      </c>
      <c r="O302" s="28">
        <f t="shared" si="19"/>
        <v>52</v>
      </c>
      <c r="P302" s="43">
        <v>52</v>
      </c>
      <c r="Q302" s="2">
        <v>6</v>
      </c>
      <c r="R302" s="2">
        <v>3</v>
      </c>
      <c r="S302" s="2"/>
    </row>
    <row r="303" spans="1:19" customFormat="1" hidden="1" x14ac:dyDescent="0.2">
      <c r="A303" s="2">
        <v>82970</v>
      </c>
      <c r="B303" s="3"/>
      <c r="C303" s="3"/>
      <c r="D303" s="93" t="s">
        <v>103</v>
      </c>
      <c r="E303" s="3" t="s">
        <v>633</v>
      </c>
      <c r="F303" s="16" t="s">
        <v>634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2">
        <v>0</v>
      </c>
      <c r="N303" s="50">
        <v>0</v>
      </c>
      <c r="O303" s="28">
        <f t="shared" si="19"/>
        <v>0</v>
      </c>
      <c r="P303" s="43">
        <v>0</v>
      </c>
      <c r="Q303" s="2">
        <v>0</v>
      </c>
      <c r="R303" s="2">
        <v>0</v>
      </c>
      <c r="S303" s="2"/>
    </row>
    <row r="304" spans="1:19" customFormat="1" hidden="1" x14ac:dyDescent="0.2">
      <c r="A304" s="2">
        <v>82990</v>
      </c>
      <c r="B304" s="3"/>
      <c r="C304" s="3"/>
      <c r="D304" s="93" t="s">
        <v>215</v>
      </c>
      <c r="E304" s="3" t="s">
        <v>635</v>
      </c>
      <c r="F304" s="16" t="s">
        <v>636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2">
        <v>0</v>
      </c>
      <c r="N304" s="50">
        <v>0</v>
      </c>
      <c r="O304" s="28">
        <f t="shared" si="19"/>
        <v>0</v>
      </c>
      <c r="P304" s="43">
        <v>0</v>
      </c>
      <c r="Q304" s="2">
        <v>0</v>
      </c>
      <c r="R304" s="2">
        <v>0</v>
      </c>
      <c r="S304" s="2"/>
    </row>
    <row r="305" spans="1:19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5">
        <f t="shared" si="16"/>
        <v>1</v>
      </c>
      <c r="H305" s="29">
        <v>0</v>
      </c>
      <c r="I305" s="30">
        <v>0</v>
      </c>
      <c r="J305" s="27">
        <f t="shared" si="17"/>
        <v>1</v>
      </c>
      <c r="K305" s="28">
        <f t="shared" si="18"/>
        <v>1</v>
      </c>
      <c r="L305" s="50">
        <v>0</v>
      </c>
      <c r="M305" s="2">
        <v>0</v>
      </c>
      <c r="N305" s="50">
        <v>1</v>
      </c>
      <c r="O305" s="28">
        <f t="shared" si="19"/>
        <v>1</v>
      </c>
      <c r="P305" s="43">
        <v>0</v>
      </c>
      <c r="Q305" s="2">
        <v>0</v>
      </c>
      <c r="R305" s="2">
        <v>1</v>
      </c>
      <c r="S305" s="2"/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5">
        <f t="shared" si="16"/>
        <v>0</v>
      </c>
      <c r="H306" s="29">
        <v>0</v>
      </c>
      <c r="I306" s="30">
        <v>0</v>
      </c>
      <c r="J306" s="27">
        <f t="shared" si="17"/>
        <v>0</v>
      </c>
      <c r="K306" s="28">
        <f t="shared" si="18"/>
        <v>0</v>
      </c>
      <c r="L306" s="50">
        <v>0</v>
      </c>
      <c r="M306" s="2">
        <v>0</v>
      </c>
      <c r="N306" s="50">
        <v>0</v>
      </c>
      <c r="O306" s="28">
        <f t="shared" si="19"/>
        <v>0</v>
      </c>
      <c r="P306" s="43">
        <v>0</v>
      </c>
      <c r="Q306" s="2">
        <v>0</v>
      </c>
      <c r="R306" s="2">
        <v>0</v>
      </c>
      <c r="S306" s="2"/>
    </row>
    <row r="307" spans="1:19" hidden="1" x14ac:dyDescent="0.2">
      <c r="A307" s="2">
        <v>83040</v>
      </c>
      <c r="B307" s="3"/>
      <c r="C307" s="3"/>
      <c r="D307" s="93" t="s">
        <v>103</v>
      </c>
      <c r="E307" s="3" t="s">
        <v>641</v>
      </c>
      <c r="F307" s="16" t="s">
        <v>642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2">
        <v>0</v>
      </c>
      <c r="N307" s="50">
        <v>0</v>
      </c>
      <c r="O307" s="28">
        <f t="shared" si="19"/>
        <v>0</v>
      </c>
      <c r="P307" s="43">
        <v>0</v>
      </c>
      <c r="Q307" s="2">
        <v>0</v>
      </c>
      <c r="R307" s="2">
        <v>0</v>
      </c>
      <c r="S307" s="2"/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5">
        <f t="shared" si="16"/>
        <v>3</v>
      </c>
      <c r="H308" s="29">
        <v>2</v>
      </c>
      <c r="I308" s="30">
        <v>2</v>
      </c>
      <c r="J308" s="27">
        <f t="shared" si="17"/>
        <v>1</v>
      </c>
      <c r="K308" s="28">
        <f t="shared" si="18"/>
        <v>4</v>
      </c>
      <c r="L308" s="50">
        <v>0</v>
      </c>
      <c r="M308" s="2">
        <v>0</v>
      </c>
      <c r="N308" s="50">
        <v>1</v>
      </c>
      <c r="O308" s="28">
        <f t="shared" si="19"/>
        <v>4</v>
      </c>
      <c r="P308" s="43">
        <v>4</v>
      </c>
      <c r="Q308" s="2">
        <v>0</v>
      </c>
      <c r="R308" s="2">
        <v>0</v>
      </c>
      <c r="S308" s="2"/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5">
        <f t="shared" si="16"/>
        <v>1</v>
      </c>
      <c r="H309" s="29">
        <v>0</v>
      </c>
      <c r="I309" s="30">
        <v>0</v>
      </c>
      <c r="J309" s="27">
        <f t="shared" si="17"/>
        <v>1</v>
      </c>
      <c r="K309" s="28">
        <f t="shared" si="18"/>
        <v>2</v>
      </c>
      <c r="L309" s="50">
        <v>0</v>
      </c>
      <c r="M309" s="2">
        <v>0</v>
      </c>
      <c r="N309" s="50">
        <v>1</v>
      </c>
      <c r="O309" s="28">
        <f t="shared" si="19"/>
        <v>2</v>
      </c>
      <c r="P309" s="43">
        <v>2</v>
      </c>
      <c r="Q309" s="2">
        <v>0</v>
      </c>
      <c r="R309" s="2">
        <v>0</v>
      </c>
      <c r="S309" s="2"/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5">
        <f t="shared" si="16"/>
        <v>5</v>
      </c>
      <c r="H310" s="29">
        <v>3</v>
      </c>
      <c r="I310" s="30">
        <v>2</v>
      </c>
      <c r="J310" s="27">
        <f t="shared" si="17"/>
        <v>2</v>
      </c>
      <c r="K310" s="28">
        <f t="shared" si="18"/>
        <v>3</v>
      </c>
      <c r="L310" s="50">
        <v>0</v>
      </c>
      <c r="M310" s="2">
        <v>0</v>
      </c>
      <c r="N310" s="50">
        <v>2</v>
      </c>
      <c r="O310" s="28">
        <f t="shared" si="19"/>
        <v>3</v>
      </c>
      <c r="P310" s="43">
        <v>3</v>
      </c>
      <c r="Q310" s="2">
        <v>0</v>
      </c>
      <c r="R310" s="2">
        <v>3</v>
      </c>
      <c r="S310" s="2"/>
    </row>
    <row r="311" spans="1:19" customFormat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5">
        <f t="shared" si="16"/>
        <v>4</v>
      </c>
      <c r="H311" s="29">
        <v>3</v>
      </c>
      <c r="I311" s="30">
        <v>1</v>
      </c>
      <c r="J311" s="27">
        <f t="shared" si="17"/>
        <v>1</v>
      </c>
      <c r="K311" s="28">
        <f t="shared" si="18"/>
        <v>1</v>
      </c>
      <c r="L311" s="50">
        <v>1</v>
      </c>
      <c r="M311" s="2">
        <v>1</v>
      </c>
      <c r="N311" s="50">
        <v>0</v>
      </c>
      <c r="O311" s="28">
        <f t="shared" si="19"/>
        <v>0</v>
      </c>
      <c r="P311" s="43">
        <v>0</v>
      </c>
      <c r="Q311" s="2">
        <v>0</v>
      </c>
      <c r="R311" s="2">
        <v>0</v>
      </c>
      <c r="S311" s="2"/>
    </row>
    <row r="312" spans="1:19" customFormat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5">
        <f t="shared" si="16"/>
        <v>9</v>
      </c>
      <c r="H312" s="29">
        <v>6</v>
      </c>
      <c r="I312" s="30">
        <v>7</v>
      </c>
      <c r="J312" s="27">
        <f t="shared" si="17"/>
        <v>3</v>
      </c>
      <c r="K312" s="28">
        <f t="shared" si="18"/>
        <v>3</v>
      </c>
      <c r="L312" s="50">
        <v>0</v>
      </c>
      <c r="M312" s="2">
        <v>0</v>
      </c>
      <c r="N312" s="50">
        <v>3</v>
      </c>
      <c r="O312" s="28">
        <f t="shared" si="19"/>
        <v>3</v>
      </c>
      <c r="P312" s="43">
        <v>3</v>
      </c>
      <c r="Q312" s="2">
        <v>0</v>
      </c>
      <c r="R312" s="2">
        <v>3</v>
      </c>
      <c r="S312" s="2"/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2">
        <v>0</v>
      </c>
      <c r="N313" s="50">
        <v>0</v>
      </c>
      <c r="O313" s="28">
        <f t="shared" si="19"/>
        <v>0</v>
      </c>
      <c r="P313" s="43">
        <v>0</v>
      </c>
      <c r="Q313" s="2">
        <v>0</v>
      </c>
      <c r="R313" s="2">
        <v>0</v>
      </c>
      <c r="S313" s="2"/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5">
        <f t="shared" si="16"/>
        <v>16</v>
      </c>
      <c r="H314" s="29">
        <v>6</v>
      </c>
      <c r="I314" s="30">
        <v>3</v>
      </c>
      <c r="J314" s="27">
        <f t="shared" si="17"/>
        <v>10</v>
      </c>
      <c r="K314" s="28">
        <f t="shared" si="18"/>
        <v>7</v>
      </c>
      <c r="L314" s="50">
        <v>1</v>
      </c>
      <c r="M314" s="2">
        <v>1</v>
      </c>
      <c r="N314" s="50">
        <v>9</v>
      </c>
      <c r="O314" s="28">
        <f t="shared" si="19"/>
        <v>7</v>
      </c>
      <c r="P314" s="43">
        <v>7</v>
      </c>
      <c r="Q314" s="2">
        <v>0</v>
      </c>
      <c r="R314" s="2">
        <v>2</v>
      </c>
      <c r="S314" s="2"/>
    </row>
    <row r="315" spans="1:19" customFormat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5">
        <f t="shared" si="16"/>
        <v>10</v>
      </c>
      <c r="H315" s="29">
        <v>5</v>
      </c>
      <c r="I315" s="30">
        <v>7</v>
      </c>
      <c r="J315" s="27">
        <f t="shared" si="17"/>
        <v>5</v>
      </c>
      <c r="K315" s="28">
        <f t="shared" si="18"/>
        <v>9</v>
      </c>
      <c r="L315" s="50">
        <v>0</v>
      </c>
      <c r="M315" s="2">
        <v>0</v>
      </c>
      <c r="N315" s="50">
        <v>5</v>
      </c>
      <c r="O315" s="28">
        <f t="shared" si="19"/>
        <v>9</v>
      </c>
      <c r="P315" s="43">
        <v>1</v>
      </c>
      <c r="Q315" s="2">
        <v>0</v>
      </c>
      <c r="R315" s="2">
        <v>9</v>
      </c>
      <c r="S315" s="2"/>
    </row>
    <row r="316" spans="1:19" customFormat="1" hidden="1" x14ac:dyDescent="0.2">
      <c r="A316" s="2">
        <v>83220</v>
      </c>
      <c r="B316" s="3"/>
      <c r="C316" s="3"/>
      <c r="D316" s="93" t="s">
        <v>83</v>
      </c>
      <c r="E316" s="3" t="s">
        <v>659</v>
      </c>
      <c r="F316" s="16" t="s">
        <v>660</v>
      </c>
      <c r="G316" s="45">
        <f t="shared" si="16"/>
        <v>0</v>
      </c>
      <c r="H316" s="29">
        <v>0</v>
      </c>
      <c r="I316" s="30">
        <v>0</v>
      </c>
      <c r="J316" s="27">
        <f t="shared" si="17"/>
        <v>0</v>
      </c>
      <c r="K316" s="28">
        <f t="shared" si="18"/>
        <v>0</v>
      </c>
      <c r="L316" s="50">
        <v>0</v>
      </c>
      <c r="M316" s="2">
        <v>0</v>
      </c>
      <c r="N316" s="50">
        <v>0</v>
      </c>
      <c r="O316" s="28">
        <f t="shared" si="19"/>
        <v>0</v>
      </c>
      <c r="P316" s="43">
        <v>0</v>
      </c>
      <c r="Q316" s="2">
        <v>0</v>
      </c>
      <c r="R316" s="2">
        <v>0</v>
      </c>
      <c r="S316" s="2"/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2">
        <v>0</v>
      </c>
      <c r="N317" s="50">
        <v>0</v>
      </c>
      <c r="O317" s="28">
        <f t="shared" si="19"/>
        <v>0</v>
      </c>
      <c r="P317" s="43">
        <v>0</v>
      </c>
      <c r="Q317" s="2">
        <v>0</v>
      </c>
      <c r="R317" s="2">
        <v>0</v>
      </c>
      <c r="S317" s="2"/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5">
        <f t="shared" si="16"/>
        <v>20</v>
      </c>
      <c r="H318" s="29">
        <v>18</v>
      </c>
      <c r="I318" s="30">
        <v>4</v>
      </c>
      <c r="J318" s="27">
        <f t="shared" si="17"/>
        <v>2</v>
      </c>
      <c r="K318" s="28">
        <f t="shared" si="18"/>
        <v>1</v>
      </c>
      <c r="L318" s="50">
        <v>0</v>
      </c>
      <c r="M318" s="2">
        <v>0</v>
      </c>
      <c r="N318" s="50">
        <v>2</v>
      </c>
      <c r="O318" s="28">
        <f t="shared" si="19"/>
        <v>1</v>
      </c>
      <c r="P318" s="43">
        <v>1</v>
      </c>
      <c r="Q318" s="2">
        <v>0</v>
      </c>
      <c r="R318" s="2">
        <v>1</v>
      </c>
      <c r="S318" s="2"/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5">
        <f t="shared" si="16"/>
        <v>0</v>
      </c>
      <c r="H319" s="29">
        <v>0</v>
      </c>
      <c r="I319" s="30">
        <v>0</v>
      </c>
      <c r="J319" s="27">
        <f t="shared" si="17"/>
        <v>0</v>
      </c>
      <c r="K319" s="28">
        <f t="shared" si="18"/>
        <v>0</v>
      </c>
      <c r="L319" s="50">
        <v>0</v>
      </c>
      <c r="M319" s="2">
        <v>0</v>
      </c>
      <c r="N319" s="50">
        <v>0</v>
      </c>
      <c r="O319" s="28">
        <f t="shared" si="19"/>
        <v>0</v>
      </c>
      <c r="P319" s="43">
        <v>0</v>
      </c>
      <c r="Q319" s="2">
        <v>0</v>
      </c>
      <c r="R319" s="2">
        <v>0</v>
      </c>
      <c r="S319" s="2"/>
    </row>
    <row r="320" spans="1:19" customFormat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5">
        <f t="shared" si="16"/>
        <v>1</v>
      </c>
      <c r="H320" s="29">
        <v>1</v>
      </c>
      <c r="I320" s="30">
        <v>1</v>
      </c>
      <c r="J320" s="27">
        <f t="shared" si="17"/>
        <v>0</v>
      </c>
      <c r="K320" s="28">
        <f t="shared" si="18"/>
        <v>0</v>
      </c>
      <c r="L320" s="50">
        <v>0</v>
      </c>
      <c r="M320" s="2">
        <v>0</v>
      </c>
      <c r="N320" s="50">
        <v>0</v>
      </c>
      <c r="O320" s="28">
        <f t="shared" si="19"/>
        <v>0</v>
      </c>
      <c r="P320" s="43">
        <v>0</v>
      </c>
      <c r="Q320" s="2">
        <v>0</v>
      </c>
      <c r="R320" s="2">
        <v>0</v>
      </c>
      <c r="S320" s="2"/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5">
        <f t="shared" si="16"/>
        <v>0</v>
      </c>
      <c r="H321" s="29">
        <v>0</v>
      </c>
      <c r="I321" s="30">
        <v>0</v>
      </c>
      <c r="J321" s="27">
        <f t="shared" si="17"/>
        <v>0</v>
      </c>
      <c r="K321" s="28">
        <f t="shared" si="18"/>
        <v>0</v>
      </c>
      <c r="L321" s="50">
        <v>0</v>
      </c>
      <c r="M321" s="2">
        <v>0</v>
      </c>
      <c r="N321" s="50">
        <v>0</v>
      </c>
      <c r="O321" s="28">
        <f t="shared" si="19"/>
        <v>0</v>
      </c>
      <c r="P321" s="43">
        <v>0</v>
      </c>
      <c r="Q321" s="2">
        <v>0</v>
      </c>
      <c r="R321" s="2">
        <v>0</v>
      </c>
      <c r="S321" s="2"/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5">
        <f t="shared" ref="G322:G385" si="20">SUM(H322, J322)</f>
        <v>13</v>
      </c>
      <c r="H322" s="29">
        <v>12</v>
      </c>
      <c r="I322" s="30">
        <v>3</v>
      </c>
      <c r="J322" s="27">
        <f t="shared" ref="J322:J385" si="21">L322+N322</f>
        <v>1</v>
      </c>
      <c r="K322" s="28">
        <f t="shared" ref="K322:K385" si="22">MAX(P322:S322, M322)</f>
        <v>3</v>
      </c>
      <c r="L322" s="50">
        <v>0</v>
      </c>
      <c r="M322" s="2">
        <v>0</v>
      </c>
      <c r="N322" s="50">
        <v>1</v>
      </c>
      <c r="O322" s="28">
        <f t="shared" ref="O322:O355" si="23">MAX(P322:S322)</f>
        <v>3</v>
      </c>
      <c r="P322" s="43">
        <v>3</v>
      </c>
      <c r="Q322" s="2">
        <v>0</v>
      </c>
      <c r="R322" s="2">
        <v>0</v>
      </c>
      <c r="S322" s="2"/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5">
        <f t="shared" si="20"/>
        <v>6</v>
      </c>
      <c r="H323" s="29">
        <v>5</v>
      </c>
      <c r="I323" s="30">
        <v>1</v>
      </c>
      <c r="J323" s="27">
        <f t="shared" si="21"/>
        <v>1</v>
      </c>
      <c r="K323" s="28">
        <f t="shared" si="22"/>
        <v>2</v>
      </c>
      <c r="L323" s="50">
        <v>0</v>
      </c>
      <c r="M323" s="2">
        <v>0</v>
      </c>
      <c r="N323" s="50">
        <v>1</v>
      </c>
      <c r="O323" s="28">
        <f t="shared" si="23"/>
        <v>2</v>
      </c>
      <c r="P323" s="43">
        <v>2</v>
      </c>
      <c r="Q323" s="2">
        <v>0</v>
      </c>
      <c r="R323" s="2">
        <v>0</v>
      </c>
      <c r="S323" s="2"/>
    </row>
    <row r="324" spans="1:19" customFormat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5">
        <f t="shared" si="20"/>
        <v>4</v>
      </c>
      <c r="H324" s="29">
        <v>2</v>
      </c>
      <c r="I324" s="30">
        <v>1</v>
      </c>
      <c r="J324" s="27">
        <f t="shared" si="21"/>
        <v>2</v>
      </c>
      <c r="K324" s="28">
        <f t="shared" si="22"/>
        <v>1</v>
      </c>
      <c r="L324" s="50">
        <v>0</v>
      </c>
      <c r="M324" s="2">
        <v>0</v>
      </c>
      <c r="N324" s="50">
        <v>2</v>
      </c>
      <c r="O324" s="28">
        <f t="shared" si="23"/>
        <v>1</v>
      </c>
      <c r="P324" s="43">
        <v>1</v>
      </c>
      <c r="Q324" s="2">
        <v>0</v>
      </c>
      <c r="R324" s="2">
        <v>1</v>
      </c>
      <c r="S324" s="2"/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5">
        <f t="shared" si="20"/>
        <v>12</v>
      </c>
      <c r="H325" s="29">
        <v>6</v>
      </c>
      <c r="I325" s="30">
        <v>5</v>
      </c>
      <c r="J325" s="27">
        <f t="shared" si="21"/>
        <v>6</v>
      </c>
      <c r="K325" s="28">
        <f t="shared" si="22"/>
        <v>10</v>
      </c>
      <c r="L325" s="50">
        <v>0</v>
      </c>
      <c r="M325" s="2">
        <v>0</v>
      </c>
      <c r="N325" s="50">
        <v>6</v>
      </c>
      <c r="O325" s="28">
        <f t="shared" si="23"/>
        <v>10</v>
      </c>
      <c r="P325" s="43">
        <v>4</v>
      </c>
      <c r="Q325" s="2">
        <v>1</v>
      </c>
      <c r="R325" s="2">
        <v>10</v>
      </c>
      <c r="S325" s="2"/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2">
        <v>0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/>
    </row>
    <row r="327" spans="1:19" customFormat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5">
        <f t="shared" si="20"/>
        <v>14</v>
      </c>
      <c r="H327" s="29">
        <v>14</v>
      </c>
      <c r="I327" s="30">
        <v>4</v>
      </c>
      <c r="J327" s="27">
        <f t="shared" si="21"/>
        <v>0</v>
      </c>
      <c r="K327" s="28">
        <f t="shared" si="22"/>
        <v>0</v>
      </c>
      <c r="L327" s="50">
        <v>0</v>
      </c>
      <c r="M327" s="2">
        <v>0</v>
      </c>
      <c r="N327" s="50">
        <v>0</v>
      </c>
      <c r="O327" s="28">
        <f t="shared" si="23"/>
        <v>0</v>
      </c>
      <c r="P327" s="43">
        <v>0</v>
      </c>
      <c r="Q327" s="2">
        <v>0</v>
      </c>
      <c r="R327" s="2">
        <v>0</v>
      </c>
      <c r="S327" s="2"/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5">
        <f t="shared" si="20"/>
        <v>4</v>
      </c>
      <c r="H328" s="29">
        <v>4</v>
      </c>
      <c r="I328" s="30">
        <v>6</v>
      </c>
      <c r="J328" s="27">
        <f t="shared" si="21"/>
        <v>0</v>
      </c>
      <c r="K328" s="28">
        <f t="shared" si="22"/>
        <v>0</v>
      </c>
      <c r="L328" s="50">
        <v>0</v>
      </c>
      <c r="M328" s="2">
        <v>0</v>
      </c>
      <c r="N328" s="50">
        <v>0</v>
      </c>
      <c r="O328" s="28">
        <f t="shared" si="23"/>
        <v>0</v>
      </c>
      <c r="P328" s="43">
        <v>0</v>
      </c>
      <c r="Q328" s="2">
        <v>0</v>
      </c>
      <c r="R328" s="2">
        <v>0</v>
      </c>
      <c r="S328" s="2"/>
    </row>
    <row r="329" spans="1:19" customFormat="1" hidden="1" x14ac:dyDescent="0.2">
      <c r="A329" s="40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/>
    </row>
    <row r="330" spans="1:19" customFormat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5">
        <f t="shared" si="20"/>
        <v>4</v>
      </c>
      <c r="H330" s="29">
        <v>2</v>
      </c>
      <c r="I330" s="30">
        <v>3</v>
      </c>
      <c r="J330" s="27">
        <f t="shared" si="21"/>
        <v>2</v>
      </c>
      <c r="K330" s="28">
        <f t="shared" si="22"/>
        <v>7</v>
      </c>
      <c r="L330" s="50">
        <v>0</v>
      </c>
      <c r="M330" s="2">
        <v>0</v>
      </c>
      <c r="N330" s="50">
        <v>2</v>
      </c>
      <c r="O330" s="28">
        <f t="shared" si="23"/>
        <v>7</v>
      </c>
      <c r="P330" s="43">
        <v>7</v>
      </c>
      <c r="Q330" s="2">
        <v>0</v>
      </c>
      <c r="R330" s="2">
        <v>0</v>
      </c>
      <c r="S330" s="2"/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5">
        <f t="shared" si="20"/>
        <v>6</v>
      </c>
      <c r="H331" s="29">
        <v>6</v>
      </c>
      <c r="I331" s="30">
        <v>2</v>
      </c>
      <c r="J331" s="27">
        <f t="shared" si="21"/>
        <v>0</v>
      </c>
      <c r="K331" s="28">
        <f t="shared" si="22"/>
        <v>0</v>
      </c>
      <c r="L331" s="50">
        <v>0</v>
      </c>
      <c r="M331" s="2">
        <v>0</v>
      </c>
      <c r="N331" s="50">
        <v>0</v>
      </c>
      <c r="O331" s="28">
        <f t="shared" si="23"/>
        <v>0</v>
      </c>
      <c r="P331" s="43">
        <v>0</v>
      </c>
      <c r="Q331" s="2">
        <v>0</v>
      </c>
      <c r="R331" s="2">
        <v>0</v>
      </c>
      <c r="S331" s="2"/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5">
        <f t="shared" si="20"/>
        <v>7</v>
      </c>
      <c r="H332" s="29">
        <v>2</v>
      </c>
      <c r="I332" s="30">
        <v>2</v>
      </c>
      <c r="J332" s="27">
        <f t="shared" si="21"/>
        <v>5</v>
      </c>
      <c r="K332" s="28">
        <f t="shared" si="22"/>
        <v>2</v>
      </c>
      <c r="L332" s="50">
        <v>2</v>
      </c>
      <c r="M332" s="2">
        <v>1</v>
      </c>
      <c r="N332" s="50">
        <v>3</v>
      </c>
      <c r="O332" s="28">
        <f t="shared" si="23"/>
        <v>2</v>
      </c>
      <c r="P332" s="43">
        <v>2</v>
      </c>
      <c r="Q332" s="2">
        <v>0</v>
      </c>
      <c r="R332" s="2">
        <v>1</v>
      </c>
      <c r="S332" s="2"/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5">
        <f t="shared" si="20"/>
        <v>2</v>
      </c>
      <c r="H333" s="29">
        <v>2</v>
      </c>
      <c r="I333" s="30">
        <v>1</v>
      </c>
      <c r="J333" s="27">
        <f t="shared" si="21"/>
        <v>0</v>
      </c>
      <c r="K333" s="28">
        <f t="shared" si="22"/>
        <v>0</v>
      </c>
      <c r="L333" s="50">
        <v>0</v>
      </c>
      <c r="M333" s="2">
        <v>0</v>
      </c>
      <c r="N333" s="50">
        <v>0</v>
      </c>
      <c r="O333" s="28">
        <f t="shared" si="23"/>
        <v>0</v>
      </c>
      <c r="P333" s="43">
        <v>0</v>
      </c>
      <c r="Q333" s="2">
        <v>0</v>
      </c>
      <c r="R333" s="2">
        <v>0</v>
      </c>
      <c r="S333" s="2"/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/>
    </row>
    <row r="335" spans="1:19" customFormat="1" x14ac:dyDescent="0.2">
      <c r="A335" s="40">
        <v>83570.5</v>
      </c>
      <c r="B335" s="3" t="s">
        <v>434</v>
      </c>
      <c r="C335" s="3" t="s">
        <v>434</v>
      </c>
      <c r="D335" s="3" t="s">
        <v>113</v>
      </c>
      <c r="E335" s="3" t="s">
        <v>696</v>
      </c>
      <c r="F335" s="16" t="s">
        <v>697</v>
      </c>
      <c r="G335" s="45">
        <f t="shared" si="20"/>
        <v>11</v>
      </c>
      <c r="H335" s="29">
        <v>7</v>
      </c>
      <c r="I335" s="30">
        <v>6</v>
      </c>
      <c r="J335" s="27">
        <f t="shared" si="21"/>
        <v>4</v>
      </c>
      <c r="K335" s="28">
        <f t="shared" si="22"/>
        <v>3</v>
      </c>
      <c r="L335" s="50">
        <v>0</v>
      </c>
      <c r="M335" s="2">
        <v>0</v>
      </c>
      <c r="N335" s="50">
        <v>4</v>
      </c>
      <c r="O335" s="28">
        <f t="shared" si="23"/>
        <v>3</v>
      </c>
      <c r="P335" s="43">
        <v>3</v>
      </c>
      <c r="Q335" s="2">
        <v>0</v>
      </c>
      <c r="R335" s="2">
        <v>1</v>
      </c>
      <c r="S335" s="2"/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/>
    </row>
    <row r="337" spans="1:19" customFormat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5">
        <f t="shared" si="20"/>
        <v>1</v>
      </c>
      <c r="H337" s="29">
        <v>0</v>
      </c>
      <c r="I337" s="30">
        <v>0</v>
      </c>
      <c r="J337" s="27">
        <f t="shared" si="21"/>
        <v>1</v>
      </c>
      <c r="K337" s="28">
        <f t="shared" si="22"/>
        <v>2</v>
      </c>
      <c r="L337" s="50">
        <v>0</v>
      </c>
      <c r="M337" s="2">
        <v>0</v>
      </c>
      <c r="N337" s="50">
        <v>1</v>
      </c>
      <c r="O337" s="28">
        <f t="shared" si="23"/>
        <v>2</v>
      </c>
      <c r="P337" s="43">
        <v>2</v>
      </c>
      <c r="Q337" s="2">
        <v>0</v>
      </c>
      <c r="R337" s="2">
        <v>0</v>
      </c>
      <c r="S337" s="2"/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/>
    </row>
    <row r="339" spans="1:19" customFormat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5">
        <f t="shared" si="20"/>
        <v>7</v>
      </c>
      <c r="H339" s="29">
        <v>7</v>
      </c>
      <c r="I339" s="30">
        <v>1</v>
      </c>
      <c r="J339" s="27">
        <f t="shared" si="21"/>
        <v>0</v>
      </c>
      <c r="K339" s="28">
        <f t="shared" si="22"/>
        <v>0</v>
      </c>
      <c r="L339" s="50">
        <v>0</v>
      </c>
      <c r="M339" s="2">
        <v>0</v>
      </c>
      <c r="N339" s="50">
        <v>0</v>
      </c>
      <c r="O339" s="28">
        <f t="shared" si="23"/>
        <v>0</v>
      </c>
      <c r="P339" s="43">
        <v>0</v>
      </c>
      <c r="Q339" s="2">
        <v>0</v>
      </c>
      <c r="R339" s="2">
        <v>0</v>
      </c>
      <c r="S339" s="2"/>
    </row>
    <row r="340" spans="1:19" customFormat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5">
        <f t="shared" si="20"/>
        <v>4</v>
      </c>
      <c r="H340" s="29">
        <v>3</v>
      </c>
      <c r="I340" s="30">
        <v>5</v>
      </c>
      <c r="J340" s="27">
        <f t="shared" si="21"/>
        <v>1</v>
      </c>
      <c r="K340" s="28">
        <f t="shared" si="22"/>
        <v>1</v>
      </c>
      <c r="L340" s="50">
        <v>1</v>
      </c>
      <c r="M340" s="2">
        <v>1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/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5">
        <f t="shared" si="20"/>
        <v>1</v>
      </c>
      <c r="H341" s="29">
        <v>1</v>
      </c>
      <c r="I341" s="30">
        <v>1</v>
      </c>
      <c r="J341" s="27">
        <f t="shared" si="21"/>
        <v>0</v>
      </c>
      <c r="K341" s="28">
        <f t="shared" si="22"/>
        <v>0</v>
      </c>
      <c r="L341" s="50">
        <v>0</v>
      </c>
      <c r="M341" s="2">
        <v>0</v>
      </c>
      <c r="N341" s="50">
        <v>0</v>
      </c>
      <c r="O341" s="28">
        <f t="shared" si="23"/>
        <v>0</v>
      </c>
      <c r="P341" s="43">
        <v>0</v>
      </c>
      <c r="Q341" s="2">
        <v>0</v>
      </c>
      <c r="R341" s="2">
        <v>0</v>
      </c>
      <c r="S341" s="2"/>
    </row>
    <row r="342" spans="1:19" x14ac:dyDescent="0.2">
      <c r="A342" s="2">
        <v>83700</v>
      </c>
      <c r="B342" s="3"/>
      <c r="C342" s="3"/>
      <c r="D342" s="93" t="s">
        <v>98</v>
      </c>
      <c r="E342" s="3" t="s">
        <v>710</v>
      </c>
      <c r="F342" s="16" t="s">
        <v>711</v>
      </c>
      <c r="G342" s="45">
        <f t="shared" si="20"/>
        <v>4</v>
      </c>
      <c r="H342" s="29">
        <v>3</v>
      </c>
      <c r="I342" s="30">
        <v>1</v>
      </c>
      <c r="J342" s="27">
        <f t="shared" si="21"/>
        <v>1</v>
      </c>
      <c r="K342" s="28">
        <f t="shared" si="22"/>
        <v>1</v>
      </c>
      <c r="L342" s="50">
        <v>0</v>
      </c>
      <c r="M342" s="2">
        <v>0</v>
      </c>
      <c r="N342" s="50">
        <v>1</v>
      </c>
      <c r="O342" s="28">
        <f t="shared" si="23"/>
        <v>1</v>
      </c>
      <c r="P342" s="43">
        <v>1</v>
      </c>
      <c r="Q342" s="2">
        <v>0</v>
      </c>
      <c r="R342" s="2">
        <v>0</v>
      </c>
      <c r="S342" s="2"/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5">
        <f t="shared" si="20"/>
        <v>10</v>
      </c>
      <c r="H343" s="29">
        <v>6</v>
      </c>
      <c r="I343" s="30">
        <v>2</v>
      </c>
      <c r="J343" s="27">
        <f t="shared" si="21"/>
        <v>4</v>
      </c>
      <c r="K343" s="28">
        <f t="shared" si="22"/>
        <v>10</v>
      </c>
      <c r="L343" s="50">
        <v>0</v>
      </c>
      <c r="M343" s="2">
        <v>0</v>
      </c>
      <c r="N343" s="50">
        <v>4</v>
      </c>
      <c r="O343" s="28">
        <f t="shared" si="23"/>
        <v>10</v>
      </c>
      <c r="P343" s="43">
        <v>10</v>
      </c>
      <c r="Q343" s="2">
        <v>0</v>
      </c>
      <c r="R343" s="2">
        <v>2</v>
      </c>
      <c r="S343" s="2"/>
    </row>
    <row r="344" spans="1:19" customFormat="1" hidden="1" x14ac:dyDescent="0.2">
      <c r="A344" s="2">
        <v>83760</v>
      </c>
      <c r="B344" s="3"/>
      <c r="C344" s="3"/>
      <c r="D344" s="93" t="s">
        <v>103</v>
      </c>
      <c r="E344" s="3" t="s">
        <v>714</v>
      </c>
      <c r="F344" s="16" t="s">
        <v>715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/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/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/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/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5">
        <f t="shared" si="20"/>
        <v>19</v>
      </c>
      <c r="H348" s="29">
        <v>14</v>
      </c>
      <c r="I348" s="30">
        <v>7</v>
      </c>
      <c r="J348" s="27">
        <f t="shared" si="21"/>
        <v>5</v>
      </c>
      <c r="K348" s="28">
        <f t="shared" si="22"/>
        <v>3</v>
      </c>
      <c r="L348" s="50">
        <v>0</v>
      </c>
      <c r="M348" s="2">
        <v>0</v>
      </c>
      <c r="N348" s="50">
        <v>5</v>
      </c>
      <c r="O348" s="28">
        <f t="shared" si="23"/>
        <v>3</v>
      </c>
      <c r="P348" s="43">
        <v>3</v>
      </c>
      <c r="Q348" s="2">
        <v>2</v>
      </c>
      <c r="R348" s="2">
        <v>1</v>
      </c>
      <c r="S348" s="2"/>
    </row>
    <row r="349" spans="1:19" customFormat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5">
        <f t="shared" si="20"/>
        <v>35</v>
      </c>
      <c r="H349" s="29">
        <v>28</v>
      </c>
      <c r="I349" s="30">
        <v>20</v>
      </c>
      <c r="J349" s="27">
        <f t="shared" si="21"/>
        <v>7</v>
      </c>
      <c r="K349" s="28">
        <f t="shared" si="22"/>
        <v>9</v>
      </c>
      <c r="L349" s="50">
        <v>0</v>
      </c>
      <c r="M349" s="2">
        <v>0</v>
      </c>
      <c r="N349" s="50">
        <v>7</v>
      </c>
      <c r="O349" s="28">
        <f t="shared" si="23"/>
        <v>9</v>
      </c>
      <c r="P349" s="43">
        <v>3</v>
      </c>
      <c r="Q349" s="2">
        <v>9</v>
      </c>
      <c r="R349" s="2">
        <v>2</v>
      </c>
      <c r="S349" s="2"/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5">
        <f t="shared" si="20"/>
        <v>3</v>
      </c>
      <c r="H350" s="94">
        <v>1</v>
      </c>
      <c r="I350" s="95">
        <v>1</v>
      </c>
      <c r="J350" s="27">
        <f t="shared" si="21"/>
        <v>2</v>
      </c>
      <c r="K350" s="28">
        <f t="shared" si="22"/>
        <v>2</v>
      </c>
      <c r="L350" s="50">
        <v>0</v>
      </c>
      <c r="M350" s="2">
        <v>0</v>
      </c>
      <c r="N350" s="50">
        <v>2</v>
      </c>
      <c r="O350" s="28">
        <f t="shared" si="23"/>
        <v>2</v>
      </c>
      <c r="P350" s="43">
        <v>0</v>
      </c>
      <c r="Q350" s="2">
        <v>2</v>
      </c>
      <c r="R350" s="2">
        <v>1</v>
      </c>
      <c r="S350" s="2"/>
    </row>
    <row r="351" spans="1:19" customFormat="1" hidden="1" x14ac:dyDescent="0.2">
      <c r="A351" s="2">
        <v>83930</v>
      </c>
      <c r="B351" s="3"/>
      <c r="C351" s="3"/>
      <c r="D351" s="93" t="s">
        <v>103</v>
      </c>
      <c r="E351" s="3" t="s">
        <v>727</v>
      </c>
      <c r="F351" s="16" t="s">
        <v>728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/>
    </row>
    <row r="352" spans="1:19" customFormat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5">
        <f t="shared" si="20"/>
        <v>2</v>
      </c>
      <c r="H352" s="94">
        <v>1</v>
      </c>
      <c r="I352" s="95">
        <v>1</v>
      </c>
      <c r="J352" s="27">
        <f t="shared" si="21"/>
        <v>1</v>
      </c>
      <c r="K352" s="28">
        <f t="shared" si="22"/>
        <v>3</v>
      </c>
      <c r="L352" s="50">
        <v>0</v>
      </c>
      <c r="M352" s="2">
        <v>0</v>
      </c>
      <c r="N352" s="50">
        <v>1</v>
      </c>
      <c r="O352" s="28">
        <f t="shared" si="23"/>
        <v>3</v>
      </c>
      <c r="P352" s="43">
        <v>3</v>
      </c>
      <c r="Q352" s="2">
        <v>0</v>
      </c>
      <c r="R352" s="2">
        <v>0</v>
      </c>
      <c r="S352" s="2"/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/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/>
    </row>
    <row r="355" spans="1:19" customFormat="1" x14ac:dyDescent="0.2">
      <c r="A355" s="40">
        <v>84020.5</v>
      </c>
      <c r="B355" s="3" t="s">
        <v>434</v>
      </c>
      <c r="C355" s="3" t="s">
        <v>434</v>
      </c>
      <c r="D355" s="3" t="s">
        <v>113</v>
      </c>
      <c r="E355" s="3" t="s">
        <v>734</v>
      </c>
      <c r="F355" s="16" t="s">
        <v>735</v>
      </c>
      <c r="G355" s="45">
        <f t="shared" si="20"/>
        <v>2</v>
      </c>
      <c r="H355" s="29">
        <v>0</v>
      </c>
      <c r="I355" s="30">
        <v>0</v>
      </c>
      <c r="J355" s="27">
        <f t="shared" si="21"/>
        <v>2</v>
      </c>
      <c r="K355" s="28">
        <f t="shared" si="22"/>
        <v>3</v>
      </c>
      <c r="L355" s="50">
        <v>0</v>
      </c>
      <c r="M355" s="2">
        <v>0</v>
      </c>
      <c r="N355" s="50">
        <v>2</v>
      </c>
      <c r="O355" s="28">
        <f t="shared" si="23"/>
        <v>3</v>
      </c>
      <c r="P355" s="43">
        <v>0</v>
      </c>
      <c r="Q355" s="2">
        <v>1</v>
      </c>
      <c r="R355" s="2">
        <v>3</v>
      </c>
      <c r="S355" s="2"/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/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/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/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/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5">
        <f t="shared" si="20"/>
        <v>2</v>
      </c>
      <c r="H360" s="29">
        <v>0</v>
      </c>
      <c r="I360" s="30">
        <v>0</v>
      </c>
      <c r="J360" s="27">
        <f t="shared" si="21"/>
        <v>2</v>
      </c>
      <c r="K360" s="28">
        <f t="shared" si="22"/>
        <v>2</v>
      </c>
      <c r="L360" s="50">
        <v>0</v>
      </c>
      <c r="M360" s="2">
        <v>0</v>
      </c>
      <c r="N360" s="50">
        <v>2</v>
      </c>
      <c r="O360" s="28">
        <f t="shared" si="24"/>
        <v>2</v>
      </c>
      <c r="P360" s="43">
        <v>1</v>
      </c>
      <c r="Q360" s="2">
        <v>0</v>
      </c>
      <c r="R360" s="2">
        <v>2</v>
      </c>
      <c r="S360" s="2"/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5">
        <f t="shared" si="20"/>
        <v>6</v>
      </c>
      <c r="H361" s="29">
        <v>2</v>
      </c>
      <c r="I361" s="30">
        <v>1</v>
      </c>
      <c r="J361" s="27">
        <f t="shared" si="21"/>
        <v>4</v>
      </c>
      <c r="K361" s="28">
        <f t="shared" si="22"/>
        <v>4</v>
      </c>
      <c r="L361" s="50">
        <v>0</v>
      </c>
      <c r="M361" s="2">
        <v>0</v>
      </c>
      <c r="N361" s="50">
        <v>4</v>
      </c>
      <c r="O361" s="28">
        <f t="shared" si="24"/>
        <v>4</v>
      </c>
      <c r="P361" s="43">
        <v>4</v>
      </c>
      <c r="Q361" s="2">
        <v>0</v>
      </c>
      <c r="R361" s="2">
        <v>0</v>
      </c>
      <c r="S361" s="2"/>
    </row>
    <row r="362" spans="1:19" customFormat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5">
        <f t="shared" si="20"/>
        <v>2</v>
      </c>
      <c r="H362" s="29">
        <v>2</v>
      </c>
      <c r="I362" s="30">
        <v>1</v>
      </c>
      <c r="J362" s="27">
        <f t="shared" si="21"/>
        <v>0</v>
      </c>
      <c r="K362" s="28">
        <f t="shared" si="22"/>
        <v>0</v>
      </c>
      <c r="L362" s="50">
        <v>0</v>
      </c>
      <c r="M362" s="2">
        <v>0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/>
    </row>
    <row r="363" spans="1:19" customFormat="1" hidden="1" x14ac:dyDescent="0.2">
      <c r="A363" s="2">
        <v>84190</v>
      </c>
      <c r="B363" s="3"/>
      <c r="C363" s="3"/>
      <c r="D363" s="93" t="s">
        <v>98</v>
      </c>
      <c r="E363" s="3" t="s">
        <v>750</v>
      </c>
      <c r="F363" s="16" t="s">
        <v>751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/>
    </row>
    <row r="364" spans="1:19" customFormat="1" hidden="1" x14ac:dyDescent="0.2">
      <c r="A364" s="2">
        <v>84200</v>
      </c>
      <c r="B364" s="3"/>
      <c r="C364" s="3"/>
      <c r="D364" s="93" t="s">
        <v>98</v>
      </c>
      <c r="E364" s="3" t="s">
        <v>752</v>
      </c>
      <c r="F364" s="16" t="s">
        <v>753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/>
    </row>
    <row r="365" spans="1:19" customFormat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5">
        <f t="shared" si="20"/>
        <v>3</v>
      </c>
      <c r="H365" s="29">
        <v>1</v>
      </c>
      <c r="I365" s="30">
        <v>1</v>
      </c>
      <c r="J365" s="27">
        <f t="shared" si="21"/>
        <v>2</v>
      </c>
      <c r="K365" s="28">
        <f t="shared" si="22"/>
        <v>1</v>
      </c>
      <c r="L365" s="50">
        <v>0</v>
      </c>
      <c r="M365" s="2">
        <v>0</v>
      </c>
      <c r="N365" s="50">
        <v>2</v>
      </c>
      <c r="O365" s="28">
        <f t="shared" si="24"/>
        <v>1</v>
      </c>
      <c r="P365" s="43">
        <v>1</v>
      </c>
      <c r="Q365" s="2">
        <v>0</v>
      </c>
      <c r="R365" s="2">
        <v>0</v>
      </c>
      <c r="S365" s="2"/>
    </row>
    <row r="366" spans="1:19" customFormat="1" hidden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5">
        <f t="shared" si="20"/>
        <v>0</v>
      </c>
      <c r="H366" s="29">
        <v>0</v>
      </c>
      <c r="I366" s="30">
        <v>0</v>
      </c>
      <c r="J366" s="27">
        <f t="shared" si="21"/>
        <v>0</v>
      </c>
      <c r="K366" s="28">
        <f t="shared" si="22"/>
        <v>0</v>
      </c>
      <c r="L366" s="50">
        <v>0</v>
      </c>
      <c r="M366" s="2">
        <v>0</v>
      </c>
      <c r="N366" s="50">
        <v>0</v>
      </c>
      <c r="O366" s="28">
        <f t="shared" si="24"/>
        <v>0</v>
      </c>
      <c r="P366" s="43">
        <v>0</v>
      </c>
      <c r="Q366" s="2">
        <v>0</v>
      </c>
      <c r="R366" s="2">
        <v>0</v>
      </c>
      <c r="S366" s="2"/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/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5">
        <f t="shared" si="20"/>
        <v>1</v>
      </c>
      <c r="H368" s="29">
        <v>1</v>
      </c>
      <c r="I368" s="30">
        <v>1</v>
      </c>
      <c r="J368" s="27">
        <f t="shared" si="21"/>
        <v>0</v>
      </c>
      <c r="K368" s="28">
        <f t="shared" si="22"/>
        <v>0</v>
      </c>
      <c r="L368" s="50">
        <v>0</v>
      </c>
      <c r="M368" s="2">
        <v>0</v>
      </c>
      <c r="N368" s="50">
        <v>0</v>
      </c>
      <c r="O368" s="28">
        <f t="shared" si="24"/>
        <v>0</v>
      </c>
      <c r="P368" s="43">
        <v>0</v>
      </c>
      <c r="Q368" s="2">
        <v>0</v>
      </c>
      <c r="R368" s="2">
        <v>0</v>
      </c>
      <c r="S368" s="2"/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5">
        <f t="shared" si="20"/>
        <v>12</v>
      </c>
      <c r="H369" s="29">
        <v>12</v>
      </c>
      <c r="I369" s="30">
        <v>7</v>
      </c>
      <c r="J369" s="27">
        <f t="shared" si="21"/>
        <v>0</v>
      </c>
      <c r="K369" s="28">
        <f t="shared" si="22"/>
        <v>0</v>
      </c>
      <c r="L369" s="50">
        <v>0</v>
      </c>
      <c r="M369" s="2">
        <v>0</v>
      </c>
      <c r="N369" s="50">
        <v>0</v>
      </c>
      <c r="O369" s="28">
        <f t="shared" si="24"/>
        <v>0</v>
      </c>
      <c r="P369" s="43">
        <v>0</v>
      </c>
      <c r="Q369" s="2">
        <v>0</v>
      </c>
      <c r="R369" s="2">
        <v>0</v>
      </c>
      <c r="S369" s="2"/>
    </row>
    <row r="370" spans="1:19" customFormat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5">
        <f t="shared" si="20"/>
        <v>3</v>
      </c>
      <c r="H370" s="29">
        <v>2</v>
      </c>
      <c r="I370" s="30">
        <v>1</v>
      </c>
      <c r="J370" s="27">
        <f t="shared" si="21"/>
        <v>1</v>
      </c>
      <c r="K370" s="28">
        <f t="shared" si="22"/>
        <v>2</v>
      </c>
      <c r="L370" s="50">
        <v>0</v>
      </c>
      <c r="M370" s="2">
        <v>0</v>
      </c>
      <c r="N370" s="50">
        <v>1</v>
      </c>
      <c r="O370" s="28">
        <f t="shared" si="24"/>
        <v>2</v>
      </c>
      <c r="P370" s="43">
        <v>2</v>
      </c>
      <c r="Q370" s="2">
        <v>0</v>
      </c>
      <c r="R370" s="2">
        <v>0</v>
      </c>
      <c r="S370" s="2"/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5">
        <f t="shared" si="20"/>
        <v>0</v>
      </c>
      <c r="H371" s="29">
        <v>0</v>
      </c>
      <c r="I371" s="30">
        <v>0</v>
      </c>
      <c r="J371" s="27">
        <f t="shared" si="21"/>
        <v>0</v>
      </c>
      <c r="K371" s="28">
        <f t="shared" si="22"/>
        <v>0</v>
      </c>
      <c r="L371" s="50">
        <v>0</v>
      </c>
      <c r="M371" s="2">
        <v>0</v>
      </c>
      <c r="N371" s="50">
        <v>0</v>
      </c>
      <c r="O371" s="28">
        <f t="shared" si="24"/>
        <v>0</v>
      </c>
      <c r="P371" s="43">
        <v>0</v>
      </c>
      <c r="Q371" s="2">
        <v>0</v>
      </c>
      <c r="R371" s="2">
        <v>0</v>
      </c>
      <c r="S371" s="2"/>
    </row>
    <row r="372" spans="1:19" customFormat="1" hidden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5">
        <f t="shared" si="20"/>
        <v>0</v>
      </c>
      <c r="H372" s="29">
        <v>0</v>
      </c>
      <c r="I372" s="30">
        <v>0</v>
      </c>
      <c r="J372" s="27">
        <f t="shared" si="21"/>
        <v>0</v>
      </c>
      <c r="K372" s="28">
        <f t="shared" si="22"/>
        <v>0</v>
      </c>
      <c r="L372" s="50">
        <v>0</v>
      </c>
      <c r="M372" s="2">
        <v>0</v>
      </c>
      <c r="N372" s="50">
        <v>0</v>
      </c>
      <c r="O372" s="28">
        <f t="shared" si="24"/>
        <v>0</v>
      </c>
      <c r="P372" s="43">
        <v>0</v>
      </c>
      <c r="Q372" s="2">
        <v>0</v>
      </c>
      <c r="R372" s="2">
        <v>0</v>
      </c>
      <c r="S372" s="2"/>
    </row>
    <row r="373" spans="1:19" customFormat="1" x14ac:dyDescent="0.2">
      <c r="A373" s="2">
        <v>84380</v>
      </c>
      <c r="B373" s="3"/>
      <c r="C373" s="3"/>
      <c r="D373" s="93" t="s">
        <v>83</v>
      </c>
      <c r="E373" s="3" t="s">
        <v>771</v>
      </c>
      <c r="F373" s="16" t="s">
        <v>772</v>
      </c>
      <c r="G373" s="45">
        <f t="shared" si="20"/>
        <v>2</v>
      </c>
      <c r="H373" s="94">
        <v>1</v>
      </c>
      <c r="I373" s="95">
        <v>1</v>
      </c>
      <c r="J373" s="27">
        <f t="shared" si="21"/>
        <v>1</v>
      </c>
      <c r="K373" s="28">
        <f t="shared" si="22"/>
        <v>1</v>
      </c>
      <c r="L373" s="50">
        <v>1</v>
      </c>
      <c r="M373" s="2">
        <v>1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/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/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/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/>
    </row>
    <row r="377" spans="1:19" customFormat="1" x14ac:dyDescent="0.2">
      <c r="A377" s="40">
        <v>84440.5</v>
      </c>
      <c r="B377" s="3" t="s">
        <v>434</v>
      </c>
      <c r="C377" s="3" t="s">
        <v>434</v>
      </c>
      <c r="D377" s="3" t="s">
        <v>113</v>
      </c>
      <c r="E377" s="3" t="s">
        <v>779</v>
      </c>
      <c r="F377" s="16" t="s">
        <v>780</v>
      </c>
      <c r="G377" s="45">
        <f t="shared" si="20"/>
        <v>8</v>
      </c>
      <c r="H377" s="29">
        <v>8</v>
      </c>
      <c r="I377" s="30">
        <v>4</v>
      </c>
      <c r="J377" s="27">
        <f t="shared" si="21"/>
        <v>0</v>
      </c>
      <c r="K377" s="28">
        <f t="shared" si="22"/>
        <v>0</v>
      </c>
      <c r="L377" s="50">
        <v>0</v>
      </c>
      <c r="M377" s="2">
        <v>0</v>
      </c>
      <c r="N377" s="50">
        <v>0</v>
      </c>
      <c r="O377" s="28">
        <f t="shared" si="24"/>
        <v>0</v>
      </c>
      <c r="P377" s="43">
        <v>0</v>
      </c>
      <c r="Q377" s="2">
        <v>0</v>
      </c>
      <c r="R377" s="2">
        <v>0</v>
      </c>
      <c r="S377" s="2"/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5">
        <f t="shared" si="20"/>
        <v>5</v>
      </c>
      <c r="H378" s="29">
        <v>5</v>
      </c>
      <c r="I378" s="30">
        <v>3</v>
      </c>
      <c r="J378" s="27">
        <f t="shared" si="21"/>
        <v>0</v>
      </c>
      <c r="K378" s="28">
        <f t="shared" si="22"/>
        <v>0</v>
      </c>
      <c r="L378" s="50">
        <v>0</v>
      </c>
      <c r="M378" s="2">
        <v>0</v>
      </c>
      <c r="N378" s="50">
        <v>0</v>
      </c>
      <c r="O378" s="28">
        <f t="shared" si="24"/>
        <v>0</v>
      </c>
      <c r="P378" s="43">
        <v>0</v>
      </c>
      <c r="Q378" s="2">
        <v>0</v>
      </c>
      <c r="R378" s="2">
        <v>0</v>
      </c>
      <c r="S378" s="2"/>
    </row>
    <row r="379" spans="1:19" customFormat="1" hidden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5">
        <f t="shared" si="20"/>
        <v>0</v>
      </c>
      <c r="H379" s="29">
        <v>0</v>
      </c>
      <c r="I379" s="30">
        <v>0</v>
      </c>
      <c r="J379" s="27">
        <f t="shared" si="21"/>
        <v>0</v>
      </c>
      <c r="K379" s="28">
        <f t="shared" si="22"/>
        <v>0</v>
      </c>
      <c r="L379" s="50">
        <v>0</v>
      </c>
      <c r="M379" s="2">
        <v>0</v>
      </c>
      <c r="N379" s="50">
        <v>0</v>
      </c>
      <c r="O379" s="28">
        <f t="shared" si="24"/>
        <v>0</v>
      </c>
      <c r="P379" s="43">
        <v>0</v>
      </c>
      <c r="Q379" s="2">
        <v>0</v>
      </c>
      <c r="R379" s="2">
        <v>0</v>
      </c>
      <c r="S379" s="2"/>
    </row>
    <row r="380" spans="1:19" customFormat="1" hidden="1" x14ac:dyDescent="0.2">
      <c r="A380" s="2">
        <v>84540</v>
      </c>
      <c r="B380" s="3"/>
      <c r="C380" s="3"/>
      <c r="D380" s="93" t="s">
        <v>103</v>
      </c>
      <c r="E380" s="3" t="s">
        <v>785</v>
      </c>
      <c r="F380" s="16" t="s">
        <v>786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/>
    </row>
    <row r="381" spans="1:19" customFormat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5">
        <f t="shared" si="20"/>
        <v>4</v>
      </c>
      <c r="H381" s="29">
        <v>3</v>
      </c>
      <c r="I381" s="30">
        <v>1</v>
      </c>
      <c r="J381" s="27">
        <f t="shared" si="21"/>
        <v>1</v>
      </c>
      <c r="K381" s="28">
        <f t="shared" si="22"/>
        <v>1</v>
      </c>
      <c r="L381" s="50">
        <v>0</v>
      </c>
      <c r="M381" s="2">
        <v>0</v>
      </c>
      <c r="N381" s="50">
        <v>1</v>
      </c>
      <c r="O381" s="28">
        <f t="shared" si="24"/>
        <v>1</v>
      </c>
      <c r="P381" s="43">
        <v>1</v>
      </c>
      <c r="Q381" s="2">
        <v>0</v>
      </c>
      <c r="R381" s="2">
        <v>0</v>
      </c>
      <c r="S381" s="2"/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5">
        <f t="shared" si="20"/>
        <v>37</v>
      </c>
      <c r="H382" s="29">
        <v>29</v>
      </c>
      <c r="I382" s="30">
        <v>70</v>
      </c>
      <c r="J382" s="27">
        <f t="shared" si="21"/>
        <v>8</v>
      </c>
      <c r="K382" s="28">
        <f t="shared" si="22"/>
        <v>4</v>
      </c>
      <c r="L382" s="50">
        <v>1</v>
      </c>
      <c r="M382" s="2">
        <v>1</v>
      </c>
      <c r="N382" s="50">
        <v>7</v>
      </c>
      <c r="O382" s="28">
        <f t="shared" si="24"/>
        <v>4</v>
      </c>
      <c r="P382" s="43">
        <v>4</v>
      </c>
      <c r="Q382" s="2">
        <v>4</v>
      </c>
      <c r="R382" s="2">
        <v>0</v>
      </c>
      <c r="S382" s="2"/>
    </row>
    <row r="383" spans="1:19" customFormat="1" hidden="1" x14ac:dyDescent="0.2">
      <c r="A383" s="2">
        <v>84570</v>
      </c>
      <c r="B383" s="3"/>
      <c r="C383" s="3"/>
      <c r="D383" s="93" t="s">
        <v>83</v>
      </c>
      <c r="E383" s="3" t="s">
        <v>791</v>
      </c>
      <c r="F383" s="16" t="s">
        <v>792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/>
    </row>
    <row r="384" spans="1:19" customFormat="1" hidden="1" x14ac:dyDescent="0.2">
      <c r="A384" s="2">
        <v>84580</v>
      </c>
      <c r="B384" s="3"/>
      <c r="C384" s="3"/>
      <c r="D384" s="93" t="s">
        <v>103</v>
      </c>
      <c r="E384" s="3" t="s">
        <v>793</v>
      </c>
      <c r="F384" s="16" t="s">
        <v>794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/>
    </row>
    <row r="385" spans="1:19" hidden="1" x14ac:dyDescent="0.2">
      <c r="A385" s="2">
        <v>84590</v>
      </c>
      <c r="B385" s="3"/>
      <c r="C385" s="3"/>
      <c r="D385" s="93" t="s">
        <v>83</v>
      </c>
      <c r="E385" s="3" t="s">
        <v>795</v>
      </c>
      <c r="F385" s="16" t="s">
        <v>796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2">
        <v>0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/>
    </row>
    <row r="386" spans="1:19" customFormat="1" x14ac:dyDescent="0.2">
      <c r="A386" s="2">
        <v>84620</v>
      </c>
      <c r="B386" s="3"/>
      <c r="C386" s="3"/>
      <c r="D386" s="93" t="s">
        <v>83</v>
      </c>
      <c r="E386" s="3" t="s">
        <v>797</v>
      </c>
      <c r="F386" s="16" t="s">
        <v>798</v>
      </c>
      <c r="G386" s="45">
        <f t="shared" ref="G386:G449" si="25">SUM(H386, J386)</f>
        <v>5</v>
      </c>
      <c r="H386" s="29">
        <v>2</v>
      </c>
      <c r="I386" s="30">
        <v>2</v>
      </c>
      <c r="J386" s="27">
        <f t="shared" ref="J386:J449" si="26">L386+N386</f>
        <v>3</v>
      </c>
      <c r="K386" s="28">
        <f t="shared" ref="K386:K449" si="27">MAX(P386:S386, M386)</f>
        <v>1</v>
      </c>
      <c r="L386" s="50">
        <v>1</v>
      </c>
      <c r="M386" s="2">
        <v>1</v>
      </c>
      <c r="N386" s="50">
        <v>2</v>
      </c>
      <c r="O386" s="28">
        <f t="shared" si="24"/>
        <v>1</v>
      </c>
      <c r="P386" s="43">
        <v>1</v>
      </c>
      <c r="Q386" s="2">
        <v>1</v>
      </c>
      <c r="R386" s="2">
        <v>0</v>
      </c>
      <c r="S386" s="2"/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5">
        <f t="shared" si="25"/>
        <v>13</v>
      </c>
      <c r="H387" s="29">
        <v>12</v>
      </c>
      <c r="I387" s="30">
        <v>5</v>
      </c>
      <c r="J387" s="27">
        <f t="shared" si="26"/>
        <v>1</v>
      </c>
      <c r="K387" s="28">
        <f t="shared" si="27"/>
        <v>1</v>
      </c>
      <c r="L387" s="50">
        <v>0</v>
      </c>
      <c r="M387" s="2">
        <v>0</v>
      </c>
      <c r="N387" s="50">
        <v>1</v>
      </c>
      <c r="O387" s="28">
        <f t="shared" si="24"/>
        <v>1</v>
      </c>
      <c r="P387" s="43">
        <v>1</v>
      </c>
      <c r="Q387" s="2">
        <v>0</v>
      </c>
      <c r="R387" s="2">
        <v>0</v>
      </c>
      <c r="S387" s="2"/>
    </row>
    <row r="388" spans="1:19" customFormat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5">
        <f t="shared" si="25"/>
        <v>5</v>
      </c>
      <c r="H388" s="29">
        <v>5</v>
      </c>
      <c r="I388" s="30">
        <v>1</v>
      </c>
      <c r="J388" s="27">
        <f t="shared" si="26"/>
        <v>0</v>
      </c>
      <c r="K388" s="28">
        <f t="shared" si="27"/>
        <v>0</v>
      </c>
      <c r="L388" s="50">
        <v>0</v>
      </c>
      <c r="M388" s="2">
        <v>0</v>
      </c>
      <c r="N388" s="50">
        <v>0</v>
      </c>
      <c r="O388" s="28">
        <f t="shared" si="24"/>
        <v>0</v>
      </c>
      <c r="P388" s="43">
        <v>0</v>
      </c>
      <c r="Q388" s="2">
        <v>0</v>
      </c>
      <c r="R388" s="2">
        <v>0</v>
      </c>
      <c r="S388" s="2"/>
    </row>
    <row r="389" spans="1:19" customFormat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5">
        <f t="shared" si="25"/>
        <v>2</v>
      </c>
      <c r="H389" s="29">
        <v>2</v>
      </c>
      <c r="I389" s="30">
        <v>1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/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3" t="s">
        <v>83</v>
      </c>
      <c r="E390" s="3" t="s">
        <v>805</v>
      </c>
      <c r="F390" s="16" t="s">
        <v>806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/>
    </row>
    <row r="391" spans="1:19" customFormat="1" hidden="1" x14ac:dyDescent="0.2">
      <c r="A391" s="2">
        <v>84675</v>
      </c>
      <c r="B391" s="3"/>
      <c r="C391" s="3"/>
      <c r="D391" s="39" t="s">
        <v>83</v>
      </c>
      <c r="E391" s="3" t="s">
        <v>807</v>
      </c>
      <c r="F391" s="16" t="s">
        <v>808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/>
    </row>
    <row r="392" spans="1:19" customFormat="1" hidden="1" x14ac:dyDescent="0.2">
      <c r="A392" s="2">
        <v>84680</v>
      </c>
      <c r="B392" s="3"/>
      <c r="C392" s="3"/>
      <c r="D392" s="93" t="s">
        <v>103</v>
      </c>
      <c r="E392" s="3" t="s">
        <v>809</v>
      </c>
      <c r="F392" s="16" t="s">
        <v>810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/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/>
    </row>
    <row r="394" spans="1:19" x14ac:dyDescent="0.2">
      <c r="A394" s="2">
        <v>84710</v>
      </c>
      <c r="B394" s="3"/>
      <c r="C394" s="3"/>
      <c r="D394" s="93" t="s">
        <v>98</v>
      </c>
      <c r="E394" s="3" t="s">
        <v>814</v>
      </c>
      <c r="F394" s="16" t="s">
        <v>815</v>
      </c>
      <c r="G394" s="45">
        <f t="shared" si="25"/>
        <v>2</v>
      </c>
      <c r="H394" s="29">
        <v>2</v>
      </c>
      <c r="I394" s="30">
        <v>1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/>
    </row>
    <row r="395" spans="1:19" customFormat="1" hidden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5">
        <f t="shared" si="25"/>
        <v>0</v>
      </c>
      <c r="H395" s="29">
        <v>0</v>
      </c>
      <c r="I395" s="30">
        <v>0</v>
      </c>
      <c r="J395" s="27">
        <f t="shared" si="26"/>
        <v>0</v>
      </c>
      <c r="K395" s="28">
        <f t="shared" si="27"/>
        <v>0</v>
      </c>
      <c r="L395" s="50">
        <v>0</v>
      </c>
      <c r="M395" s="2">
        <v>0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/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5">
        <f t="shared" si="25"/>
        <v>3</v>
      </c>
      <c r="H396" s="29">
        <v>2</v>
      </c>
      <c r="I396" s="30">
        <v>1</v>
      </c>
      <c r="J396" s="27">
        <f t="shared" si="26"/>
        <v>1</v>
      </c>
      <c r="K396" s="28">
        <f t="shared" si="27"/>
        <v>1</v>
      </c>
      <c r="L396" s="50">
        <v>0</v>
      </c>
      <c r="M396" s="2">
        <v>0</v>
      </c>
      <c r="N396" s="50">
        <v>1</v>
      </c>
      <c r="O396" s="28">
        <f t="shared" si="24"/>
        <v>1</v>
      </c>
      <c r="P396" s="43">
        <v>1</v>
      </c>
      <c r="Q396" s="2">
        <v>0</v>
      </c>
      <c r="R396" s="2">
        <v>0</v>
      </c>
      <c r="S396" s="2"/>
    </row>
    <row r="397" spans="1:19" customFormat="1" hidden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5">
        <f t="shared" si="25"/>
        <v>0</v>
      </c>
      <c r="H397" s="29">
        <v>0</v>
      </c>
      <c r="I397" s="30">
        <v>0</v>
      </c>
      <c r="J397" s="27">
        <f t="shared" si="26"/>
        <v>0</v>
      </c>
      <c r="K397" s="28">
        <f t="shared" si="27"/>
        <v>0</v>
      </c>
      <c r="L397" s="50">
        <v>0</v>
      </c>
      <c r="M397" s="2">
        <v>0</v>
      </c>
      <c r="N397" s="50">
        <v>0</v>
      </c>
      <c r="O397" s="28">
        <f t="shared" si="24"/>
        <v>0</v>
      </c>
      <c r="P397" s="43">
        <v>0</v>
      </c>
      <c r="Q397" s="2">
        <v>0</v>
      </c>
      <c r="R397" s="2">
        <v>0</v>
      </c>
      <c r="S397" s="2"/>
    </row>
    <row r="398" spans="1:19" customFormat="1" hidden="1" x14ac:dyDescent="0.2">
      <c r="A398" s="2">
        <v>84780</v>
      </c>
      <c r="B398" s="3"/>
      <c r="C398" s="3"/>
      <c r="D398" s="93" t="s">
        <v>98</v>
      </c>
      <c r="E398" s="3" t="s">
        <v>822</v>
      </c>
      <c r="F398" s="16" t="s">
        <v>823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/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2">
        <v>0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/>
    </row>
    <row r="400" spans="1:19" customFormat="1" hidden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5">
        <f t="shared" si="25"/>
        <v>0</v>
      </c>
      <c r="H400" s="29">
        <v>0</v>
      </c>
      <c r="I400" s="30">
        <v>0</v>
      </c>
      <c r="J400" s="27">
        <f t="shared" si="26"/>
        <v>0</v>
      </c>
      <c r="K400" s="28">
        <f t="shared" si="27"/>
        <v>0</v>
      </c>
      <c r="L400" s="50">
        <v>0</v>
      </c>
      <c r="M400" s="2">
        <v>0</v>
      </c>
      <c r="N400" s="50">
        <v>0</v>
      </c>
      <c r="O400" s="28">
        <f t="shared" si="24"/>
        <v>0</v>
      </c>
      <c r="P400" s="43">
        <v>0</v>
      </c>
      <c r="Q400" s="2">
        <v>0</v>
      </c>
      <c r="R400" s="2">
        <v>0</v>
      </c>
      <c r="S400" s="2"/>
    </row>
    <row r="401" spans="1:19" customFormat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5">
        <f t="shared" si="25"/>
        <v>2</v>
      </c>
      <c r="H401" s="94">
        <v>1</v>
      </c>
      <c r="I401" s="95">
        <v>1</v>
      </c>
      <c r="J401" s="27">
        <f t="shared" si="26"/>
        <v>1</v>
      </c>
      <c r="K401" s="28">
        <f t="shared" si="27"/>
        <v>1</v>
      </c>
      <c r="L401" s="50">
        <v>0</v>
      </c>
      <c r="M401" s="2">
        <v>0</v>
      </c>
      <c r="N401" s="50">
        <v>1</v>
      </c>
      <c r="O401" s="28">
        <f t="shared" si="24"/>
        <v>1</v>
      </c>
      <c r="P401" s="43">
        <v>0</v>
      </c>
      <c r="Q401" s="2">
        <v>0</v>
      </c>
      <c r="R401" s="2">
        <v>1</v>
      </c>
      <c r="S401" s="2"/>
    </row>
    <row r="402" spans="1:19" customFormat="1" hidden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5">
        <f t="shared" si="25"/>
        <v>0</v>
      </c>
      <c r="H402" s="29">
        <v>0</v>
      </c>
      <c r="I402" s="30">
        <v>0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/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2">
        <v>0</v>
      </c>
      <c r="N403" s="50">
        <v>0</v>
      </c>
      <c r="O403" s="28">
        <f t="shared" si="24"/>
        <v>0</v>
      </c>
      <c r="P403" s="43">
        <v>0</v>
      </c>
      <c r="Q403" s="2">
        <v>0</v>
      </c>
      <c r="R403" s="2">
        <v>0</v>
      </c>
      <c r="S403" s="2"/>
    </row>
    <row r="404" spans="1:19" customFormat="1" hidden="1" x14ac:dyDescent="0.2">
      <c r="A404" s="2">
        <v>84850</v>
      </c>
      <c r="B404" s="3"/>
      <c r="C404" s="3"/>
      <c r="D404" s="93" t="s">
        <v>83</v>
      </c>
      <c r="E404" s="3" t="s">
        <v>834</v>
      </c>
      <c r="F404" s="16" t="s">
        <v>835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/>
    </row>
    <row r="405" spans="1:19" customFormat="1" hidden="1" x14ac:dyDescent="0.2">
      <c r="A405" s="2">
        <v>84860</v>
      </c>
      <c r="B405" s="3"/>
      <c r="C405" s="3"/>
      <c r="D405" s="93" t="s">
        <v>215</v>
      </c>
      <c r="E405" s="3" t="s">
        <v>836</v>
      </c>
      <c r="F405" s="16" t="s">
        <v>837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/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/>
    </row>
    <row r="407" spans="1:19" customFormat="1" hidden="1" x14ac:dyDescent="0.2">
      <c r="A407" s="2">
        <v>84900</v>
      </c>
      <c r="B407" s="3"/>
      <c r="C407" s="3"/>
      <c r="D407" s="93" t="s">
        <v>103</v>
      </c>
      <c r="E407" s="3" t="s">
        <v>839</v>
      </c>
      <c r="F407" s="16" t="s">
        <v>840</v>
      </c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2">
        <v>0</v>
      </c>
      <c r="N407" s="50">
        <v>0</v>
      </c>
      <c r="O407" s="28">
        <f t="shared" si="24"/>
        <v>0</v>
      </c>
      <c r="P407" s="43">
        <v>0</v>
      </c>
      <c r="Q407" s="2">
        <v>0</v>
      </c>
      <c r="R407" s="2">
        <v>0</v>
      </c>
      <c r="S407" s="2"/>
    </row>
    <row r="408" spans="1:19" customFormat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5">
        <f t="shared" si="25"/>
        <v>4</v>
      </c>
      <c r="H408" s="29">
        <v>2</v>
      </c>
      <c r="I408" s="30">
        <v>3</v>
      </c>
      <c r="J408" s="27">
        <f t="shared" si="26"/>
        <v>2</v>
      </c>
      <c r="K408" s="28">
        <f t="shared" si="27"/>
        <v>3</v>
      </c>
      <c r="L408" s="50">
        <v>0</v>
      </c>
      <c r="M408" s="2">
        <v>0</v>
      </c>
      <c r="N408" s="50">
        <v>2</v>
      </c>
      <c r="O408" s="28">
        <f t="shared" si="24"/>
        <v>3</v>
      </c>
      <c r="P408" s="43">
        <v>0</v>
      </c>
      <c r="Q408" s="2">
        <v>0</v>
      </c>
      <c r="R408" s="2">
        <v>3</v>
      </c>
      <c r="S408" s="2"/>
    </row>
    <row r="409" spans="1:19" customFormat="1" hidden="1" x14ac:dyDescent="0.2">
      <c r="A409" s="2">
        <v>84930</v>
      </c>
      <c r="B409" s="3"/>
      <c r="C409" s="3"/>
      <c r="D409" s="93" t="s">
        <v>83</v>
      </c>
      <c r="E409" s="3" t="s">
        <v>843</v>
      </c>
      <c r="F409" s="16" t="s">
        <v>844</v>
      </c>
      <c r="G409" s="45">
        <f t="shared" si="25"/>
        <v>0</v>
      </c>
      <c r="H409" s="29">
        <v>0</v>
      </c>
      <c r="I409" s="30">
        <v>0</v>
      </c>
      <c r="J409" s="27">
        <f t="shared" si="26"/>
        <v>0</v>
      </c>
      <c r="K409" s="28">
        <f t="shared" si="27"/>
        <v>0</v>
      </c>
      <c r="L409" s="50">
        <v>0</v>
      </c>
      <c r="M409" s="2">
        <v>0</v>
      </c>
      <c r="N409" s="50">
        <v>0</v>
      </c>
      <c r="O409" s="28">
        <f t="shared" si="24"/>
        <v>0</v>
      </c>
      <c r="P409" s="43">
        <v>0</v>
      </c>
      <c r="Q409" s="2">
        <v>0</v>
      </c>
      <c r="R409" s="2">
        <v>0</v>
      </c>
      <c r="S409" s="2"/>
    </row>
    <row r="410" spans="1:19" customFormat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5">
        <f t="shared" si="25"/>
        <v>6</v>
      </c>
      <c r="H410" s="29">
        <v>6</v>
      </c>
      <c r="I410" s="30">
        <v>2</v>
      </c>
      <c r="J410" s="27">
        <f t="shared" si="26"/>
        <v>0</v>
      </c>
      <c r="K410" s="28">
        <f t="shared" si="27"/>
        <v>0</v>
      </c>
      <c r="L410" s="50">
        <v>0</v>
      </c>
      <c r="M410" s="2">
        <v>0</v>
      </c>
      <c r="N410" s="50">
        <v>0</v>
      </c>
      <c r="O410" s="28">
        <f t="shared" si="24"/>
        <v>0</v>
      </c>
      <c r="P410" s="43">
        <v>0</v>
      </c>
      <c r="Q410" s="2">
        <v>0</v>
      </c>
      <c r="R410" s="2">
        <v>0</v>
      </c>
      <c r="S410" s="2"/>
    </row>
    <row r="411" spans="1:19" customFormat="1" x14ac:dyDescent="0.2">
      <c r="A411" s="2">
        <v>84950</v>
      </c>
      <c r="B411" s="3"/>
      <c r="C411" s="3"/>
      <c r="D411" s="93" t="s">
        <v>103</v>
      </c>
      <c r="E411" s="3" t="s">
        <v>847</v>
      </c>
      <c r="F411" s="16" t="s">
        <v>848</v>
      </c>
      <c r="G411" s="45">
        <f t="shared" si="25"/>
        <v>1</v>
      </c>
      <c r="H411" s="29">
        <v>1</v>
      </c>
      <c r="I411" s="30">
        <v>1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/>
    </row>
    <row r="412" spans="1:19" customFormat="1" hidden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5">
        <f t="shared" si="25"/>
        <v>0</v>
      </c>
      <c r="H412" s="29">
        <v>0</v>
      </c>
      <c r="I412" s="30">
        <v>0</v>
      </c>
      <c r="J412" s="27">
        <f t="shared" si="26"/>
        <v>0</v>
      </c>
      <c r="K412" s="28">
        <f t="shared" si="27"/>
        <v>0</v>
      </c>
      <c r="L412" s="50">
        <v>0</v>
      </c>
      <c r="M412" s="2">
        <v>0</v>
      </c>
      <c r="N412" s="50">
        <v>0</v>
      </c>
      <c r="O412" s="28">
        <f t="shared" si="24"/>
        <v>0</v>
      </c>
      <c r="P412" s="43">
        <v>0</v>
      </c>
      <c r="Q412" s="2">
        <v>0</v>
      </c>
      <c r="R412" s="2">
        <v>0</v>
      </c>
      <c r="S412" s="2"/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5">
        <f t="shared" si="25"/>
        <v>0</v>
      </c>
      <c r="H413" s="29">
        <v>0</v>
      </c>
      <c r="I413" s="30">
        <v>0</v>
      </c>
      <c r="J413" s="27">
        <f t="shared" si="26"/>
        <v>0</v>
      </c>
      <c r="K413" s="28">
        <f t="shared" si="27"/>
        <v>0</v>
      </c>
      <c r="L413" s="50">
        <v>0</v>
      </c>
      <c r="M413" s="2">
        <v>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/>
    </row>
    <row r="414" spans="1:19" customFormat="1" hidden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5">
        <f t="shared" si="25"/>
        <v>0</v>
      </c>
      <c r="H414" s="29">
        <v>0</v>
      </c>
      <c r="I414" s="30">
        <v>0</v>
      </c>
      <c r="J414" s="27">
        <f t="shared" si="26"/>
        <v>0</v>
      </c>
      <c r="K414" s="28">
        <f t="shared" si="27"/>
        <v>0</v>
      </c>
      <c r="L414" s="50">
        <v>0</v>
      </c>
      <c r="M414" s="2">
        <v>0</v>
      </c>
      <c r="N414" s="50">
        <v>0</v>
      </c>
      <c r="O414" s="28">
        <f t="shared" si="24"/>
        <v>0</v>
      </c>
      <c r="P414" s="43">
        <v>0</v>
      </c>
      <c r="Q414" s="2">
        <v>0</v>
      </c>
      <c r="R414" s="2">
        <v>0</v>
      </c>
      <c r="S414" s="2"/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5">
        <f t="shared" si="25"/>
        <v>2</v>
      </c>
      <c r="H415" s="29">
        <v>1</v>
      </c>
      <c r="I415" s="30">
        <v>1</v>
      </c>
      <c r="J415" s="27">
        <f t="shared" si="26"/>
        <v>1</v>
      </c>
      <c r="K415" s="28">
        <f t="shared" si="27"/>
        <v>6</v>
      </c>
      <c r="L415" s="50">
        <v>0</v>
      </c>
      <c r="M415" s="2">
        <v>0</v>
      </c>
      <c r="N415" s="50">
        <v>1</v>
      </c>
      <c r="O415" s="28">
        <f t="shared" si="24"/>
        <v>6</v>
      </c>
      <c r="P415" s="43">
        <v>6</v>
      </c>
      <c r="Q415" s="2">
        <v>0</v>
      </c>
      <c r="R415" s="2">
        <v>0</v>
      </c>
      <c r="S415" s="2"/>
    </row>
    <row r="416" spans="1:19" customFormat="1" hidden="1" x14ac:dyDescent="0.2">
      <c r="A416" s="2">
        <v>85130</v>
      </c>
      <c r="B416" s="3"/>
      <c r="C416" s="3"/>
      <c r="D416" s="93" t="s">
        <v>215</v>
      </c>
      <c r="E416" s="3" t="s">
        <v>857</v>
      </c>
      <c r="F416" s="16" t="s">
        <v>858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/>
    </row>
    <row r="417" spans="1:19" customFormat="1" hidden="1" x14ac:dyDescent="0.2">
      <c r="A417" s="2">
        <v>85150</v>
      </c>
      <c r="B417" s="3"/>
      <c r="C417" s="3"/>
      <c r="D417" s="93" t="s">
        <v>98</v>
      </c>
      <c r="E417" s="3" t="s">
        <v>859</v>
      </c>
      <c r="F417" s="16" t="s">
        <v>860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2">
        <v>0</v>
      </c>
      <c r="N417" s="50">
        <v>0</v>
      </c>
      <c r="O417" s="28">
        <f t="shared" si="24"/>
        <v>0</v>
      </c>
      <c r="P417" s="43">
        <v>0</v>
      </c>
      <c r="Q417" s="2">
        <v>0</v>
      </c>
      <c r="R417" s="2">
        <v>0</v>
      </c>
      <c r="S417" s="2"/>
    </row>
    <row r="418" spans="1:19" customFormat="1" hidden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5">
        <f t="shared" si="25"/>
        <v>0</v>
      </c>
      <c r="H418" s="29">
        <v>0</v>
      </c>
      <c r="I418" s="30">
        <v>0</v>
      </c>
      <c r="J418" s="27">
        <f t="shared" si="26"/>
        <v>0</v>
      </c>
      <c r="K418" s="28">
        <f t="shared" si="27"/>
        <v>0</v>
      </c>
      <c r="L418" s="50">
        <v>0</v>
      </c>
      <c r="M418" s="2">
        <v>0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/>
    </row>
    <row r="419" spans="1:19" customFormat="1" hidden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5">
        <f t="shared" si="25"/>
        <v>0</v>
      </c>
      <c r="H419" s="29">
        <v>0</v>
      </c>
      <c r="I419" s="30">
        <v>0</v>
      </c>
      <c r="J419" s="27">
        <f t="shared" si="26"/>
        <v>0</v>
      </c>
      <c r="K419" s="28">
        <f t="shared" si="27"/>
        <v>0</v>
      </c>
      <c r="L419" s="50">
        <v>0</v>
      </c>
      <c r="M419" s="2">
        <v>0</v>
      </c>
      <c r="N419" s="50">
        <v>0</v>
      </c>
      <c r="O419" s="28">
        <f t="shared" si="24"/>
        <v>0</v>
      </c>
      <c r="P419" s="43">
        <v>0</v>
      </c>
      <c r="Q419" s="2">
        <v>0</v>
      </c>
      <c r="R419" s="2">
        <v>0</v>
      </c>
      <c r="S419" s="2"/>
    </row>
    <row r="420" spans="1:19" customFormat="1" hidden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5">
        <f t="shared" si="25"/>
        <v>0</v>
      </c>
      <c r="H420" s="29">
        <v>0</v>
      </c>
      <c r="I420" s="30">
        <v>0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/>
    </row>
    <row r="421" spans="1:19" customFormat="1" hidden="1" x14ac:dyDescent="0.2">
      <c r="A421" s="2">
        <v>85200</v>
      </c>
      <c r="B421" s="3"/>
      <c r="C421" s="3"/>
      <c r="D421" s="93" t="s">
        <v>83</v>
      </c>
      <c r="E421" s="3" t="s">
        <v>867</v>
      </c>
      <c r="F421" s="16" t="s">
        <v>868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/>
    </row>
    <row r="422" spans="1:19" customFormat="1" hidden="1" x14ac:dyDescent="0.2">
      <c r="A422" s="2">
        <v>85230</v>
      </c>
      <c r="B422" s="3"/>
      <c r="C422" s="3"/>
      <c r="D422" s="93" t="s">
        <v>98</v>
      </c>
      <c r="E422" s="3" t="s">
        <v>869</v>
      </c>
      <c r="F422" s="16" t="s">
        <v>870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/>
    </row>
    <row r="423" spans="1:19" customFormat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5">
        <f t="shared" si="25"/>
        <v>5</v>
      </c>
      <c r="H423" s="29">
        <v>2</v>
      </c>
      <c r="I423" s="30">
        <v>1</v>
      </c>
      <c r="J423" s="27">
        <f t="shared" si="26"/>
        <v>3</v>
      </c>
      <c r="K423" s="28">
        <f t="shared" si="27"/>
        <v>1</v>
      </c>
      <c r="L423" s="50">
        <v>0</v>
      </c>
      <c r="M423" s="2">
        <v>0</v>
      </c>
      <c r="N423" s="50">
        <v>3</v>
      </c>
      <c r="O423" s="28">
        <f t="shared" si="28"/>
        <v>1</v>
      </c>
      <c r="P423" s="43">
        <v>1</v>
      </c>
      <c r="Q423" s="2">
        <v>1</v>
      </c>
      <c r="R423" s="2">
        <v>0</v>
      </c>
      <c r="S423" s="2"/>
    </row>
    <row r="424" spans="1:19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5">
        <f t="shared" si="25"/>
        <v>2</v>
      </c>
      <c r="H424" s="29">
        <v>2</v>
      </c>
      <c r="I424" s="30">
        <v>1</v>
      </c>
      <c r="J424" s="27">
        <f t="shared" si="26"/>
        <v>0</v>
      </c>
      <c r="K424" s="28">
        <f t="shared" si="27"/>
        <v>0</v>
      </c>
      <c r="L424" s="50">
        <v>0</v>
      </c>
      <c r="M424" s="2">
        <v>0</v>
      </c>
      <c r="N424" s="50">
        <v>0</v>
      </c>
      <c r="O424" s="28">
        <f t="shared" si="28"/>
        <v>0</v>
      </c>
      <c r="P424" s="43">
        <v>0</v>
      </c>
      <c r="Q424" s="2">
        <v>0</v>
      </c>
      <c r="R424" s="2">
        <v>0</v>
      </c>
      <c r="S424" s="2"/>
    </row>
    <row r="425" spans="1:19" customFormat="1" hidden="1" x14ac:dyDescent="0.2">
      <c r="A425" s="2">
        <v>85280</v>
      </c>
      <c r="B425" s="3"/>
      <c r="C425" s="3"/>
      <c r="D425" s="93" t="s">
        <v>103</v>
      </c>
      <c r="E425" s="3" t="s">
        <v>875</v>
      </c>
      <c r="F425" s="16" t="s">
        <v>876</v>
      </c>
      <c r="G425" s="45">
        <f t="shared" si="25"/>
        <v>0</v>
      </c>
      <c r="H425" s="29">
        <v>0</v>
      </c>
      <c r="I425" s="30">
        <v>0</v>
      </c>
      <c r="J425" s="27">
        <f t="shared" si="26"/>
        <v>0</v>
      </c>
      <c r="K425" s="28">
        <f t="shared" si="27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/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/>
    </row>
    <row r="427" spans="1:19" customFormat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5">
        <f t="shared" si="25"/>
        <v>1</v>
      </c>
      <c r="H427" s="29">
        <v>0</v>
      </c>
      <c r="I427" s="30">
        <v>0</v>
      </c>
      <c r="J427" s="27">
        <f t="shared" si="26"/>
        <v>1</v>
      </c>
      <c r="K427" s="28">
        <f t="shared" si="27"/>
        <v>2</v>
      </c>
      <c r="L427" s="50">
        <v>0</v>
      </c>
      <c r="M427" s="2">
        <v>0</v>
      </c>
      <c r="N427" s="50">
        <v>1</v>
      </c>
      <c r="O427" s="28">
        <f t="shared" si="28"/>
        <v>2</v>
      </c>
      <c r="P427" s="43">
        <v>2</v>
      </c>
      <c r="Q427" s="2">
        <v>0</v>
      </c>
      <c r="R427" s="2">
        <v>0</v>
      </c>
      <c r="S427" s="2"/>
    </row>
    <row r="428" spans="1:19" customFormat="1" hidden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5">
        <f t="shared" si="25"/>
        <v>0</v>
      </c>
      <c r="H428" s="29">
        <v>0</v>
      </c>
      <c r="I428" s="30">
        <v>0</v>
      </c>
      <c r="J428" s="27">
        <f t="shared" si="26"/>
        <v>0</v>
      </c>
      <c r="K428" s="28">
        <f t="shared" si="27"/>
        <v>0</v>
      </c>
      <c r="L428" s="50">
        <v>0</v>
      </c>
      <c r="M428" s="2">
        <v>0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/>
    </row>
    <row r="429" spans="1:19" customFormat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5">
        <f t="shared" si="25"/>
        <v>2</v>
      </c>
      <c r="H429" s="29">
        <v>2</v>
      </c>
      <c r="I429" s="30">
        <v>2</v>
      </c>
      <c r="J429" s="27">
        <f t="shared" si="26"/>
        <v>0</v>
      </c>
      <c r="K429" s="28">
        <f t="shared" si="27"/>
        <v>0</v>
      </c>
      <c r="L429" s="50">
        <v>0</v>
      </c>
      <c r="M429" s="2">
        <v>0</v>
      </c>
      <c r="N429" s="50">
        <v>0</v>
      </c>
      <c r="O429" s="28">
        <f t="shared" si="28"/>
        <v>0</v>
      </c>
      <c r="P429" s="43">
        <v>0</v>
      </c>
      <c r="Q429" s="2">
        <v>0</v>
      </c>
      <c r="R429" s="2">
        <v>0</v>
      </c>
      <c r="S429" s="2"/>
    </row>
    <row r="430" spans="1:19" customFormat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5">
        <f t="shared" si="25"/>
        <v>2</v>
      </c>
      <c r="H430" s="29">
        <v>2</v>
      </c>
      <c r="I430" s="30">
        <v>1</v>
      </c>
      <c r="J430" s="27">
        <f t="shared" si="26"/>
        <v>0</v>
      </c>
      <c r="K430" s="28">
        <f t="shared" si="27"/>
        <v>0</v>
      </c>
      <c r="L430" s="50">
        <v>0</v>
      </c>
      <c r="M430" s="2">
        <v>0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/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5">
        <f t="shared" si="25"/>
        <v>6</v>
      </c>
      <c r="H431" s="29">
        <v>2</v>
      </c>
      <c r="I431" s="30">
        <v>2</v>
      </c>
      <c r="J431" s="27">
        <f t="shared" si="26"/>
        <v>4</v>
      </c>
      <c r="K431" s="28">
        <f t="shared" si="27"/>
        <v>4</v>
      </c>
      <c r="L431" s="50">
        <v>0</v>
      </c>
      <c r="M431" s="2">
        <v>0</v>
      </c>
      <c r="N431" s="50">
        <v>4</v>
      </c>
      <c r="O431" s="28">
        <f t="shared" si="28"/>
        <v>4</v>
      </c>
      <c r="P431" s="43">
        <v>4</v>
      </c>
      <c r="Q431" s="2">
        <v>0</v>
      </c>
      <c r="R431" s="2">
        <v>2</v>
      </c>
      <c r="S431" s="2"/>
    </row>
    <row r="432" spans="1:19" customFormat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5">
        <f t="shared" si="25"/>
        <v>9</v>
      </c>
      <c r="H432" s="29">
        <v>8</v>
      </c>
      <c r="I432" s="30">
        <v>3</v>
      </c>
      <c r="J432" s="27">
        <f t="shared" si="26"/>
        <v>1</v>
      </c>
      <c r="K432" s="28">
        <f t="shared" si="27"/>
        <v>1</v>
      </c>
      <c r="L432" s="50">
        <v>0</v>
      </c>
      <c r="M432" s="2">
        <v>0</v>
      </c>
      <c r="N432" s="50">
        <v>1</v>
      </c>
      <c r="O432" s="28">
        <f t="shared" si="28"/>
        <v>1</v>
      </c>
      <c r="P432" s="43">
        <v>1</v>
      </c>
      <c r="Q432" s="2">
        <v>0</v>
      </c>
      <c r="R432" s="2">
        <v>0</v>
      </c>
      <c r="S432" s="2"/>
    </row>
    <row r="433" spans="1:19" customFormat="1" hidden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5">
        <f t="shared" si="25"/>
        <v>0</v>
      </c>
      <c r="H433" s="29">
        <v>0</v>
      </c>
      <c r="I433" s="30">
        <v>0</v>
      </c>
      <c r="J433" s="27">
        <f t="shared" si="26"/>
        <v>0</v>
      </c>
      <c r="K433" s="28">
        <f t="shared" si="27"/>
        <v>0</v>
      </c>
      <c r="L433" s="50">
        <v>0</v>
      </c>
      <c r="M433" s="2">
        <v>0</v>
      </c>
      <c r="N433" s="50">
        <v>0</v>
      </c>
      <c r="O433" s="28">
        <f t="shared" si="28"/>
        <v>0</v>
      </c>
      <c r="P433" s="43">
        <v>0</v>
      </c>
      <c r="Q433" s="2">
        <v>0</v>
      </c>
      <c r="R433" s="2">
        <v>0</v>
      </c>
      <c r="S433" s="2"/>
    </row>
    <row r="434" spans="1:19" customFormat="1" hidden="1" x14ac:dyDescent="0.2">
      <c r="A434" s="2">
        <v>85400</v>
      </c>
      <c r="B434" s="3"/>
      <c r="C434" s="3"/>
      <c r="D434" s="93" t="s">
        <v>215</v>
      </c>
      <c r="E434" s="3" t="s">
        <v>893</v>
      </c>
      <c r="F434" s="16" t="s">
        <v>894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/>
    </row>
    <row r="435" spans="1:19" customFormat="1" hidden="1" x14ac:dyDescent="0.2">
      <c r="A435" s="2">
        <v>85410</v>
      </c>
      <c r="B435" s="3"/>
      <c r="C435" s="3"/>
      <c r="D435" s="93" t="s">
        <v>98</v>
      </c>
      <c r="E435" s="3" t="s">
        <v>895</v>
      </c>
      <c r="F435" s="16" t="s">
        <v>896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/>
    </row>
    <row r="436" spans="1:19" hidden="1" x14ac:dyDescent="0.2">
      <c r="A436" s="2">
        <v>85430</v>
      </c>
      <c r="B436" s="3"/>
      <c r="C436" s="3"/>
      <c r="D436" s="93" t="s">
        <v>103</v>
      </c>
      <c r="E436" s="3" t="s">
        <v>897</v>
      </c>
      <c r="F436" s="16" t="s">
        <v>898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/>
    </row>
    <row r="437" spans="1:19" customFormat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5">
        <f t="shared" si="25"/>
        <v>1</v>
      </c>
      <c r="H437" s="29">
        <v>0</v>
      </c>
      <c r="I437" s="30">
        <v>0</v>
      </c>
      <c r="J437" s="27">
        <f t="shared" si="26"/>
        <v>1</v>
      </c>
      <c r="K437" s="28">
        <f t="shared" si="27"/>
        <v>1</v>
      </c>
      <c r="L437" s="50">
        <v>0</v>
      </c>
      <c r="M437" s="2">
        <v>0</v>
      </c>
      <c r="N437" s="50">
        <v>1</v>
      </c>
      <c r="O437" s="28">
        <f t="shared" si="28"/>
        <v>1</v>
      </c>
      <c r="P437" s="43">
        <v>1</v>
      </c>
      <c r="Q437" s="2">
        <v>0</v>
      </c>
      <c r="R437" s="2">
        <v>0</v>
      </c>
      <c r="S437" s="2"/>
    </row>
    <row r="438" spans="1:19" customFormat="1" hidden="1" x14ac:dyDescent="0.2">
      <c r="A438" s="2">
        <v>85470</v>
      </c>
      <c r="B438" s="3"/>
      <c r="C438" s="3"/>
      <c r="D438" s="93" t="s">
        <v>83</v>
      </c>
      <c r="E438" s="3" t="s">
        <v>901</v>
      </c>
      <c r="F438" s="16" t="s">
        <v>902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/>
    </row>
    <row r="439" spans="1:19" customFormat="1" hidden="1" x14ac:dyDescent="0.2">
      <c r="A439" s="2">
        <v>85510</v>
      </c>
      <c r="B439" s="3"/>
      <c r="C439" s="3"/>
      <c r="D439" s="93" t="s">
        <v>98</v>
      </c>
      <c r="E439" s="3" t="s">
        <v>903</v>
      </c>
      <c r="F439" s="16" t="s">
        <v>904</v>
      </c>
      <c r="G439" s="45">
        <f t="shared" si="25"/>
        <v>0</v>
      </c>
      <c r="H439" s="29">
        <v>0</v>
      </c>
      <c r="I439" s="30">
        <v>0</v>
      </c>
      <c r="J439" s="27">
        <f t="shared" si="26"/>
        <v>0</v>
      </c>
      <c r="K439" s="28">
        <f t="shared" si="27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/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5">
        <f t="shared" si="25"/>
        <v>0</v>
      </c>
      <c r="H440" s="29">
        <v>0</v>
      </c>
      <c r="I440" s="30">
        <v>0</v>
      </c>
      <c r="J440" s="27">
        <f t="shared" si="26"/>
        <v>0</v>
      </c>
      <c r="K440" s="28">
        <f t="shared" si="27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/>
    </row>
    <row r="441" spans="1:19" customFormat="1" hidden="1" x14ac:dyDescent="0.2">
      <c r="A441" s="2">
        <v>85560</v>
      </c>
      <c r="B441" s="3"/>
      <c r="C441" s="3"/>
      <c r="D441" s="93" t="s">
        <v>98</v>
      </c>
      <c r="E441" s="3" t="s">
        <v>907</v>
      </c>
      <c r="F441" s="16" t="s">
        <v>908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/>
    </row>
    <row r="442" spans="1:19" customFormat="1" hidden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5">
        <f t="shared" si="25"/>
        <v>0</v>
      </c>
      <c r="H442" s="29">
        <v>0</v>
      </c>
      <c r="I442" s="30">
        <v>0</v>
      </c>
      <c r="J442" s="27">
        <f t="shared" si="26"/>
        <v>0</v>
      </c>
      <c r="K442" s="28">
        <f t="shared" si="27"/>
        <v>0</v>
      </c>
      <c r="L442" s="50">
        <v>0</v>
      </c>
      <c r="M442" s="2">
        <v>0</v>
      </c>
      <c r="N442" s="50">
        <v>0</v>
      </c>
      <c r="O442" s="28">
        <f t="shared" si="28"/>
        <v>0</v>
      </c>
      <c r="P442" s="43">
        <v>0</v>
      </c>
      <c r="Q442" s="2">
        <v>0</v>
      </c>
      <c r="R442" s="2">
        <v>0</v>
      </c>
      <c r="S442" s="2"/>
    </row>
    <row r="443" spans="1:19" customFormat="1" hidden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5">
        <f t="shared" si="25"/>
        <v>0</v>
      </c>
      <c r="H443" s="29">
        <v>0</v>
      </c>
      <c r="I443" s="30">
        <v>0</v>
      </c>
      <c r="J443" s="27">
        <f t="shared" si="26"/>
        <v>0</v>
      </c>
      <c r="K443" s="28">
        <f t="shared" si="27"/>
        <v>0</v>
      </c>
      <c r="L443" s="50">
        <v>0</v>
      </c>
      <c r="M443" s="2">
        <v>0</v>
      </c>
      <c r="N443" s="50">
        <v>0</v>
      </c>
      <c r="O443" s="28">
        <f t="shared" si="28"/>
        <v>0</v>
      </c>
      <c r="P443" s="43">
        <v>0</v>
      </c>
      <c r="Q443" s="2">
        <v>0</v>
      </c>
      <c r="R443" s="2">
        <v>0</v>
      </c>
      <c r="S443" s="2"/>
    </row>
    <row r="444" spans="1:19" customFormat="1" hidden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/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5">
        <f t="shared" si="25"/>
        <v>0</v>
      </c>
      <c r="H445" s="29">
        <v>0</v>
      </c>
      <c r="I445" s="30">
        <v>0</v>
      </c>
      <c r="J445" s="27">
        <f t="shared" si="26"/>
        <v>0</v>
      </c>
      <c r="K445" s="28">
        <f t="shared" si="27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/>
    </row>
    <row r="446" spans="1:19" customFormat="1" hidden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5">
        <f t="shared" si="25"/>
        <v>0</v>
      </c>
      <c r="H446" s="29">
        <v>0</v>
      </c>
      <c r="I446" s="30">
        <v>0</v>
      </c>
      <c r="J446" s="27">
        <f t="shared" si="26"/>
        <v>0</v>
      </c>
      <c r="K446" s="28">
        <f t="shared" si="27"/>
        <v>0</v>
      </c>
      <c r="L446" s="50">
        <v>0</v>
      </c>
      <c r="M446" s="2">
        <v>0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/>
    </row>
    <row r="447" spans="1:19" hidden="1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5">
        <f t="shared" si="25"/>
        <v>0</v>
      </c>
      <c r="H447" s="29">
        <v>0</v>
      </c>
      <c r="I447" s="30">
        <v>0</v>
      </c>
      <c r="J447" s="27">
        <f t="shared" si="26"/>
        <v>0</v>
      </c>
      <c r="K447" s="28">
        <f t="shared" si="27"/>
        <v>0</v>
      </c>
      <c r="L447" s="50">
        <v>0</v>
      </c>
      <c r="M447" s="2">
        <v>0</v>
      </c>
      <c r="N447" s="50">
        <v>0</v>
      </c>
      <c r="O447" s="28">
        <f t="shared" si="28"/>
        <v>0</v>
      </c>
      <c r="P447" s="43">
        <v>0</v>
      </c>
      <c r="Q447" s="2">
        <v>0</v>
      </c>
      <c r="R447" s="2">
        <v>0</v>
      </c>
      <c r="S447" s="2"/>
    </row>
    <row r="448" spans="1:19" customFormat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5">
        <f t="shared" si="25"/>
        <v>2</v>
      </c>
      <c r="H448" s="29">
        <v>0</v>
      </c>
      <c r="I448" s="30">
        <v>0</v>
      </c>
      <c r="J448" s="27">
        <f t="shared" si="26"/>
        <v>2</v>
      </c>
      <c r="K448" s="28">
        <f t="shared" si="27"/>
        <v>1</v>
      </c>
      <c r="L448" s="50">
        <v>0</v>
      </c>
      <c r="M448" s="2">
        <v>0</v>
      </c>
      <c r="N448" s="50">
        <v>2</v>
      </c>
      <c r="O448" s="28">
        <f t="shared" si="28"/>
        <v>1</v>
      </c>
      <c r="P448" s="43">
        <v>0</v>
      </c>
      <c r="Q448" s="2">
        <v>1</v>
      </c>
      <c r="R448" s="2">
        <v>1</v>
      </c>
      <c r="S448" s="2"/>
    </row>
    <row r="449" spans="1:19" customFormat="1" x14ac:dyDescent="0.2">
      <c r="A449" s="2">
        <v>85790</v>
      </c>
      <c r="B449" s="3"/>
      <c r="C449" s="3"/>
      <c r="D449" s="93" t="s">
        <v>83</v>
      </c>
      <c r="E449" s="3" t="s">
        <v>922</v>
      </c>
      <c r="F449" s="16" t="s">
        <v>923</v>
      </c>
      <c r="G449" s="45">
        <f t="shared" si="25"/>
        <v>2</v>
      </c>
      <c r="H449" s="29">
        <v>0</v>
      </c>
      <c r="I449" s="30">
        <v>0</v>
      </c>
      <c r="J449" s="27">
        <f t="shared" si="26"/>
        <v>2</v>
      </c>
      <c r="K449" s="28">
        <f t="shared" si="27"/>
        <v>2</v>
      </c>
      <c r="L449" s="50">
        <v>0</v>
      </c>
      <c r="M449" s="2">
        <v>0</v>
      </c>
      <c r="N449" s="50">
        <v>2</v>
      </c>
      <c r="O449" s="28">
        <f t="shared" si="28"/>
        <v>2</v>
      </c>
      <c r="P449" s="43">
        <v>1</v>
      </c>
      <c r="Q449" s="2">
        <v>0</v>
      </c>
      <c r="R449" s="2">
        <v>2</v>
      </c>
      <c r="S449" s="2"/>
    </row>
    <row r="450" spans="1:19" customFormat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5">
        <f t="shared" ref="G450:G513" si="29">SUM(H450, J450)</f>
        <v>36</v>
      </c>
      <c r="H450" s="29">
        <v>27</v>
      </c>
      <c r="I450" s="30">
        <v>150</v>
      </c>
      <c r="J450" s="27">
        <f t="shared" ref="J450:J513" si="30">L450+N450</f>
        <v>9</v>
      </c>
      <c r="K450" s="28">
        <f t="shared" ref="K450:K513" si="31">MAX(P450:S450, M450)</f>
        <v>46</v>
      </c>
      <c r="L450" s="50">
        <v>2</v>
      </c>
      <c r="M450" s="2">
        <v>1</v>
      </c>
      <c r="N450" s="50">
        <v>7</v>
      </c>
      <c r="O450" s="28">
        <f t="shared" si="28"/>
        <v>46</v>
      </c>
      <c r="P450" s="43">
        <v>46</v>
      </c>
      <c r="Q450" s="2">
        <v>3</v>
      </c>
      <c r="R450" s="2">
        <v>4</v>
      </c>
      <c r="S450" s="2"/>
    </row>
    <row r="451" spans="1:19" customFormat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5">
        <f t="shared" si="29"/>
        <v>2</v>
      </c>
      <c r="H451" s="29">
        <v>2</v>
      </c>
      <c r="I451" s="30">
        <v>3</v>
      </c>
      <c r="J451" s="27">
        <f t="shared" si="30"/>
        <v>0</v>
      </c>
      <c r="K451" s="28">
        <f t="shared" si="31"/>
        <v>0</v>
      </c>
      <c r="L451" s="50">
        <v>0</v>
      </c>
      <c r="M451" s="2">
        <v>0</v>
      </c>
      <c r="N451" s="50">
        <v>0</v>
      </c>
      <c r="O451" s="28">
        <f t="shared" si="28"/>
        <v>0</v>
      </c>
      <c r="P451" s="43">
        <v>0</v>
      </c>
      <c r="Q451" s="2">
        <v>0</v>
      </c>
      <c r="R451" s="2">
        <v>0</v>
      </c>
      <c r="S451" s="2"/>
    </row>
    <row r="452" spans="1:19" customFormat="1" hidden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5">
        <f t="shared" si="29"/>
        <v>0</v>
      </c>
      <c r="H452" s="29">
        <v>0</v>
      </c>
      <c r="I452" s="30">
        <v>0</v>
      </c>
      <c r="J452" s="27">
        <f t="shared" si="30"/>
        <v>0</v>
      </c>
      <c r="K452" s="28">
        <f t="shared" si="31"/>
        <v>0</v>
      </c>
      <c r="L452" s="50">
        <v>0</v>
      </c>
      <c r="M452" s="2">
        <v>0</v>
      </c>
      <c r="N452" s="50">
        <v>0</v>
      </c>
      <c r="O452" s="28">
        <f t="shared" si="28"/>
        <v>0</v>
      </c>
      <c r="P452" s="43">
        <v>0</v>
      </c>
      <c r="Q452" s="2">
        <v>0</v>
      </c>
      <c r="R452" s="2">
        <v>0</v>
      </c>
      <c r="S452" s="2"/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5">
        <f t="shared" si="29"/>
        <v>11</v>
      </c>
      <c r="H453" s="29">
        <v>6</v>
      </c>
      <c r="I453" s="30">
        <v>15</v>
      </c>
      <c r="J453" s="27">
        <f t="shared" si="30"/>
        <v>5</v>
      </c>
      <c r="K453" s="28">
        <f t="shared" si="31"/>
        <v>13</v>
      </c>
      <c r="L453" s="50">
        <v>0</v>
      </c>
      <c r="M453" s="2">
        <v>0</v>
      </c>
      <c r="N453" s="50">
        <v>5</v>
      </c>
      <c r="O453" s="28">
        <f t="shared" si="28"/>
        <v>13</v>
      </c>
      <c r="P453" s="43">
        <v>13</v>
      </c>
      <c r="Q453" s="2">
        <v>1</v>
      </c>
      <c r="R453" s="2">
        <v>1</v>
      </c>
      <c r="S453" s="2"/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2">
        <v>0</v>
      </c>
      <c r="N454" s="50">
        <v>0</v>
      </c>
      <c r="O454" s="28">
        <f t="shared" si="28"/>
        <v>0</v>
      </c>
      <c r="P454" s="43">
        <v>0</v>
      </c>
      <c r="Q454" s="2">
        <v>0</v>
      </c>
      <c r="R454" s="2">
        <v>0</v>
      </c>
      <c r="S454" s="2"/>
    </row>
    <row r="455" spans="1:19" customFormat="1" hidden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5">
        <f t="shared" si="29"/>
        <v>0</v>
      </c>
      <c r="H455" s="29">
        <v>0</v>
      </c>
      <c r="I455" s="30">
        <v>0</v>
      </c>
      <c r="J455" s="27">
        <f t="shared" si="30"/>
        <v>0</v>
      </c>
      <c r="K455" s="28">
        <f t="shared" si="31"/>
        <v>0</v>
      </c>
      <c r="L455" s="50">
        <v>0</v>
      </c>
      <c r="M455" s="2">
        <v>0</v>
      </c>
      <c r="N455" s="50">
        <v>0</v>
      </c>
      <c r="O455" s="28">
        <f t="shared" si="28"/>
        <v>0</v>
      </c>
      <c r="P455" s="43">
        <v>0</v>
      </c>
      <c r="Q455" s="2">
        <v>0</v>
      </c>
      <c r="R455" s="2">
        <v>0</v>
      </c>
      <c r="S455" s="2"/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5">
        <f t="shared" si="29"/>
        <v>6</v>
      </c>
      <c r="H456" s="29">
        <v>3</v>
      </c>
      <c r="I456" s="30">
        <v>1</v>
      </c>
      <c r="J456" s="27">
        <f t="shared" si="30"/>
        <v>3</v>
      </c>
      <c r="K456" s="28">
        <f t="shared" si="31"/>
        <v>3</v>
      </c>
      <c r="L456" s="50">
        <v>0</v>
      </c>
      <c r="M456" s="2">
        <v>0</v>
      </c>
      <c r="N456" s="50">
        <v>3</v>
      </c>
      <c r="O456" s="28">
        <f t="shared" si="28"/>
        <v>3</v>
      </c>
      <c r="P456" s="43">
        <v>1</v>
      </c>
      <c r="Q456" s="2">
        <v>3</v>
      </c>
      <c r="R456" s="2">
        <v>2</v>
      </c>
      <c r="S456" s="2"/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5">
        <f t="shared" si="29"/>
        <v>5</v>
      </c>
      <c r="H457" s="29">
        <v>1</v>
      </c>
      <c r="I457" s="30">
        <v>1</v>
      </c>
      <c r="J457" s="27">
        <f t="shared" si="30"/>
        <v>4</v>
      </c>
      <c r="K457" s="28">
        <f t="shared" si="31"/>
        <v>2</v>
      </c>
      <c r="L457" s="50">
        <v>0</v>
      </c>
      <c r="M457" s="2">
        <v>0</v>
      </c>
      <c r="N457" s="50">
        <v>4</v>
      </c>
      <c r="O457" s="28">
        <f t="shared" si="28"/>
        <v>2</v>
      </c>
      <c r="P457" s="43">
        <v>1</v>
      </c>
      <c r="Q457" s="2">
        <v>2</v>
      </c>
      <c r="R457" s="2">
        <v>1</v>
      </c>
      <c r="S457" s="2"/>
    </row>
    <row r="458" spans="1:19" customFormat="1" hidden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5">
        <f t="shared" si="29"/>
        <v>0</v>
      </c>
      <c r="H458" s="29">
        <v>0</v>
      </c>
      <c r="I458" s="30">
        <v>0</v>
      </c>
      <c r="J458" s="27">
        <f t="shared" si="30"/>
        <v>0</v>
      </c>
      <c r="K458" s="28">
        <f t="shared" si="31"/>
        <v>0</v>
      </c>
      <c r="L458" s="50">
        <v>0</v>
      </c>
      <c r="M458" s="2">
        <v>0</v>
      </c>
      <c r="N458" s="50">
        <v>0</v>
      </c>
      <c r="O458" s="28">
        <f t="shared" si="28"/>
        <v>0</v>
      </c>
      <c r="P458" s="43">
        <v>0</v>
      </c>
      <c r="Q458" s="2">
        <v>0</v>
      </c>
      <c r="R458" s="2">
        <v>0</v>
      </c>
      <c r="S458" s="2"/>
    </row>
    <row r="459" spans="1:19" customFormat="1" hidden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5">
        <f t="shared" si="29"/>
        <v>0</v>
      </c>
      <c r="H459" s="29">
        <v>0</v>
      </c>
      <c r="I459" s="30">
        <v>0</v>
      </c>
      <c r="J459" s="27">
        <f t="shared" si="30"/>
        <v>0</v>
      </c>
      <c r="K459" s="28">
        <f t="shared" si="31"/>
        <v>0</v>
      </c>
      <c r="L459" s="50">
        <v>0</v>
      </c>
      <c r="M459" s="2">
        <v>0</v>
      </c>
      <c r="N459" s="50">
        <v>0</v>
      </c>
      <c r="O459" s="28">
        <f t="shared" si="28"/>
        <v>0</v>
      </c>
      <c r="P459" s="43">
        <v>0</v>
      </c>
      <c r="Q459" s="2">
        <v>0</v>
      </c>
      <c r="R459" s="2">
        <v>0</v>
      </c>
      <c r="S459" s="2"/>
    </row>
    <row r="460" spans="1:19" customFormat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5">
        <f t="shared" si="29"/>
        <v>6</v>
      </c>
      <c r="H460" s="29">
        <v>4</v>
      </c>
      <c r="I460" s="30">
        <v>5</v>
      </c>
      <c r="J460" s="27">
        <f t="shared" si="30"/>
        <v>2</v>
      </c>
      <c r="K460" s="28">
        <f t="shared" si="31"/>
        <v>5</v>
      </c>
      <c r="L460" s="50">
        <v>0</v>
      </c>
      <c r="M460" s="2">
        <v>0</v>
      </c>
      <c r="N460" s="50">
        <v>2</v>
      </c>
      <c r="O460" s="28">
        <f t="shared" si="28"/>
        <v>5</v>
      </c>
      <c r="P460" s="43">
        <v>5</v>
      </c>
      <c r="Q460" s="2">
        <v>0</v>
      </c>
      <c r="R460" s="2">
        <v>0</v>
      </c>
      <c r="S460" s="2"/>
    </row>
    <row r="461" spans="1:19" customFormat="1" hidden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/>
    </row>
    <row r="462" spans="1:19" customFormat="1" hidden="1" x14ac:dyDescent="0.2">
      <c r="A462" s="2">
        <v>86100</v>
      </c>
      <c r="B462" s="3"/>
      <c r="C462" s="3"/>
      <c r="D462" s="93" t="s">
        <v>83</v>
      </c>
      <c r="E462" s="3" t="s">
        <v>948</v>
      </c>
      <c r="F462" s="16" t="s">
        <v>949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2">
        <v>0</v>
      </c>
      <c r="N462" s="50">
        <v>0</v>
      </c>
      <c r="O462" s="28">
        <f t="shared" si="28"/>
        <v>0</v>
      </c>
      <c r="P462" s="43">
        <v>0</v>
      </c>
      <c r="Q462" s="2">
        <v>0</v>
      </c>
      <c r="R462" s="2">
        <v>0</v>
      </c>
      <c r="S462" s="2"/>
    </row>
    <row r="463" spans="1:19" hidden="1" x14ac:dyDescent="0.2">
      <c r="A463" s="2">
        <v>86170</v>
      </c>
      <c r="B463" s="3"/>
      <c r="C463" s="3"/>
      <c r="D463" s="93" t="s">
        <v>98</v>
      </c>
      <c r="E463" s="3" t="s">
        <v>950</v>
      </c>
      <c r="F463" s="16" t="s">
        <v>951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/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5">
        <f t="shared" si="29"/>
        <v>7</v>
      </c>
      <c r="H464" s="29">
        <v>0</v>
      </c>
      <c r="I464" s="30">
        <v>0</v>
      </c>
      <c r="J464" s="27">
        <f t="shared" si="30"/>
        <v>7</v>
      </c>
      <c r="K464" s="28">
        <f t="shared" si="31"/>
        <v>6</v>
      </c>
      <c r="L464" s="50">
        <v>0</v>
      </c>
      <c r="M464" s="2">
        <v>0</v>
      </c>
      <c r="N464" s="50">
        <v>7</v>
      </c>
      <c r="O464" s="28">
        <f t="shared" si="28"/>
        <v>6</v>
      </c>
      <c r="P464" s="43">
        <v>6</v>
      </c>
      <c r="Q464" s="2">
        <v>1</v>
      </c>
      <c r="R464" s="2">
        <v>0</v>
      </c>
      <c r="S464" s="2"/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5">
        <f t="shared" si="29"/>
        <v>0</v>
      </c>
      <c r="H465" s="29">
        <v>0</v>
      </c>
      <c r="I465" s="30">
        <v>0</v>
      </c>
      <c r="J465" s="27">
        <f t="shared" si="30"/>
        <v>0</v>
      </c>
      <c r="K465" s="28">
        <f t="shared" si="31"/>
        <v>0</v>
      </c>
      <c r="L465" s="50">
        <v>0</v>
      </c>
      <c r="M465" s="2">
        <v>0</v>
      </c>
      <c r="N465" s="50">
        <v>0</v>
      </c>
      <c r="O465" s="28">
        <f t="shared" si="28"/>
        <v>0</v>
      </c>
      <c r="P465" s="43">
        <v>0</v>
      </c>
      <c r="Q465" s="2">
        <v>0</v>
      </c>
      <c r="R465" s="2">
        <v>0</v>
      </c>
      <c r="S465" s="2"/>
    </row>
    <row r="466" spans="1:19" customFormat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5">
        <f t="shared" si="29"/>
        <v>16</v>
      </c>
      <c r="H466" s="29">
        <v>16</v>
      </c>
      <c r="I466" s="30">
        <v>2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/>
    </row>
    <row r="467" spans="1:19" customFormat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5">
        <f t="shared" si="29"/>
        <v>3</v>
      </c>
      <c r="H467" s="29">
        <v>2</v>
      </c>
      <c r="I467" s="30">
        <v>1</v>
      </c>
      <c r="J467" s="27">
        <f t="shared" si="30"/>
        <v>1</v>
      </c>
      <c r="K467" s="28">
        <f t="shared" si="31"/>
        <v>1</v>
      </c>
      <c r="L467" s="50">
        <v>0</v>
      </c>
      <c r="M467" s="2">
        <v>0</v>
      </c>
      <c r="N467" s="50">
        <v>1</v>
      </c>
      <c r="O467" s="28">
        <f t="shared" si="28"/>
        <v>1</v>
      </c>
      <c r="P467" s="43">
        <v>1</v>
      </c>
      <c r="Q467" s="2">
        <v>0</v>
      </c>
      <c r="R467" s="2">
        <v>0</v>
      </c>
      <c r="S467" s="2"/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2">
        <v>0</v>
      </c>
      <c r="N468" s="50">
        <v>0</v>
      </c>
      <c r="O468" s="28">
        <f t="shared" si="28"/>
        <v>0</v>
      </c>
      <c r="P468" s="43">
        <v>0</v>
      </c>
      <c r="Q468" s="2">
        <v>0</v>
      </c>
      <c r="R468" s="2">
        <v>0</v>
      </c>
      <c r="S468" s="2"/>
    </row>
    <row r="469" spans="1:19" customFormat="1" x14ac:dyDescent="0.2">
      <c r="A469" s="2">
        <v>86500</v>
      </c>
      <c r="B469" s="3"/>
      <c r="C469" s="3"/>
      <c r="D469" s="93" t="s">
        <v>83</v>
      </c>
      <c r="E469" s="3" t="s">
        <v>961</v>
      </c>
      <c r="F469" s="16" t="s">
        <v>962</v>
      </c>
      <c r="G469" s="45">
        <f t="shared" si="29"/>
        <v>4</v>
      </c>
      <c r="H469" s="29">
        <v>2</v>
      </c>
      <c r="I469" s="30">
        <v>1</v>
      </c>
      <c r="J469" s="27">
        <f t="shared" si="30"/>
        <v>2</v>
      </c>
      <c r="K469" s="28">
        <f t="shared" si="31"/>
        <v>1</v>
      </c>
      <c r="L469" s="50">
        <v>0</v>
      </c>
      <c r="M469" s="2">
        <v>0</v>
      </c>
      <c r="N469" s="50">
        <v>2</v>
      </c>
      <c r="O469" s="28">
        <f t="shared" si="28"/>
        <v>1</v>
      </c>
      <c r="P469" s="43">
        <v>1</v>
      </c>
      <c r="Q469" s="2">
        <v>0</v>
      </c>
      <c r="R469" s="2">
        <v>1</v>
      </c>
      <c r="S469" s="2"/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2">
        <v>0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/>
    </row>
    <row r="471" spans="1:19" customFormat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5">
        <f t="shared" si="29"/>
        <v>4</v>
      </c>
      <c r="H471" s="29">
        <v>1</v>
      </c>
      <c r="I471" s="30">
        <v>1</v>
      </c>
      <c r="J471" s="27">
        <f t="shared" si="30"/>
        <v>3</v>
      </c>
      <c r="K471" s="28">
        <f t="shared" si="31"/>
        <v>9</v>
      </c>
      <c r="L471" s="50">
        <v>0</v>
      </c>
      <c r="M471" s="2">
        <v>0</v>
      </c>
      <c r="N471" s="50">
        <v>3</v>
      </c>
      <c r="O471" s="28">
        <f t="shared" si="28"/>
        <v>9</v>
      </c>
      <c r="P471" s="43">
        <v>9</v>
      </c>
      <c r="Q471" s="2">
        <v>1</v>
      </c>
      <c r="R471" s="2">
        <v>0</v>
      </c>
      <c r="S471" s="2"/>
    </row>
    <row r="472" spans="1:19" customFormat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5">
        <f t="shared" si="29"/>
        <v>5</v>
      </c>
      <c r="H472" s="29">
        <v>1</v>
      </c>
      <c r="I472" s="30">
        <v>1</v>
      </c>
      <c r="J472" s="27">
        <f t="shared" si="30"/>
        <v>4</v>
      </c>
      <c r="K472" s="28">
        <f t="shared" si="31"/>
        <v>9</v>
      </c>
      <c r="L472" s="50">
        <v>0</v>
      </c>
      <c r="M472" s="2">
        <v>0</v>
      </c>
      <c r="N472" s="50">
        <v>4</v>
      </c>
      <c r="O472" s="28">
        <f t="shared" si="28"/>
        <v>9</v>
      </c>
      <c r="P472" s="43">
        <v>2</v>
      </c>
      <c r="Q472" s="2">
        <v>0</v>
      </c>
      <c r="R472" s="2">
        <v>9</v>
      </c>
      <c r="S472" s="2"/>
    </row>
    <row r="473" spans="1:19" customFormat="1" hidden="1" x14ac:dyDescent="0.2">
      <c r="A473" s="2">
        <v>86580</v>
      </c>
      <c r="B473" s="3"/>
      <c r="C473" s="3"/>
      <c r="D473" s="93" t="s">
        <v>83</v>
      </c>
      <c r="E473" s="3" t="s">
        <v>969</v>
      </c>
      <c r="F473" s="16" t="s">
        <v>970</v>
      </c>
      <c r="G473" s="45">
        <f t="shared" si="29"/>
        <v>0</v>
      </c>
      <c r="H473" s="29">
        <v>0</v>
      </c>
      <c r="I473" s="30">
        <v>0</v>
      </c>
      <c r="J473" s="27">
        <f t="shared" si="30"/>
        <v>0</v>
      </c>
      <c r="K473" s="28">
        <f t="shared" si="31"/>
        <v>0</v>
      </c>
      <c r="L473" s="50">
        <v>0</v>
      </c>
      <c r="M473" s="2">
        <v>0</v>
      </c>
      <c r="N473" s="50">
        <v>0</v>
      </c>
      <c r="O473" s="28">
        <f t="shared" si="28"/>
        <v>0</v>
      </c>
      <c r="P473" s="43">
        <v>0</v>
      </c>
      <c r="Q473" s="2">
        <v>0</v>
      </c>
      <c r="R473" s="2">
        <v>0</v>
      </c>
      <c r="S473" s="2"/>
    </row>
    <row r="474" spans="1:19" customFormat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5">
        <f t="shared" si="29"/>
        <v>5</v>
      </c>
      <c r="H474" s="29">
        <v>3</v>
      </c>
      <c r="I474" s="30">
        <v>3</v>
      </c>
      <c r="J474" s="27">
        <f t="shared" si="30"/>
        <v>2</v>
      </c>
      <c r="K474" s="28">
        <f t="shared" si="31"/>
        <v>3</v>
      </c>
      <c r="L474" s="50">
        <v>0</v>
      </c>
      <c r="M474" s="2">
        <v>0</v>
      </c>
      <c r="N474" s="50">
        <v>2</v>
      </c>
      <c r="O474" s="28">
        <f t="shared" si="28"/>
        <v>3</v>
      </c>
      <c r="P474" s="43">
        <v>0</v>
      </c>
      <c r="Q474" s="2">
        <v>0</v>
      </c>
      <c r="R474" s="2">
        <v>3</v>
      </c>
      <c r="S474" s="2"/>
    </row>
    <row r="475" spans="1:19" customFormat="1" x14ac:dyDescent="0.2">
      <c r="A475" s="2">
        <v>86610</v>
      </c>
      <c r="B475" s="3"/>
      <c r="C475" s="3"/>
      <c r="D475" s="93" t="s">
        <v>83</v>
      </c>
      <c r="E475" s="3" t="s">
        <v>973</v>
      </c>
      <c r="F475" s="16" t="s">
        <v>974</v>
      </c>
      <c r="G475" s="45">
        <f t="shared" si="29"/>
        <v>1</v>
      </c>
      <c r="H475" s="29">
        <v>0</v>
      </c>
      <c r="I475" s="30">
        <v>0</v>
      </c>
      <c r="J475" s="27">
        <f t="shared" si="30"/>
        <v>1</v>
      </c>
      <c r="K475" s="28">
        <f t="shared" si="31"/>
        <v>2</v>
      </c>
      <c r="L475" s="50">
        <v>0</v>
      </c>
      <c r="M475" s="2">
        <v>0</v>
      </c>
      <c r="N475" s="50">
        <v>1</v>
      </c>
      <c r="O475" s="28">
        <f t="shared" si="28"/>
        <v>2</v>
      </c>
      <c r="P475" s="43">
        <v>0</v>
      </c>
      <c r="Q475" s="2">
        <v>0</v>
      </c>
      <c r="R475" s="2">
        <v>2</v>
      </c>
      <c r="S475" s="2"/>
    </row>
    <row r="476" spans="1:19" customFormat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5">
        <f t="shared" si="29"/>
        <v>6</v>
      </c>
      <c r="H476" s="29">
        <v>4</v>
      </c>
      <c r="I476" s="30">
        <v>1</v>
      </c>
      <c r="J476" s="27">
        <f t="shared" si="30"/>
        <v>2</v>
      </c>
      <c r="K476" s="28">
        <f t="shared" si="31"/>
        <v>1</v>
      </c>
      <c r="L476" s="50">
        <v>1</v>
      </c>
      <c r="M476" s="2">
        <v>1</v>
      </c>
      <c r="N476" s="50">
        <v>1</v>
      </c>
      <c r="O476" s="28">
        <f t="shared" si="28"/>
        <v>1</v>
      </c>
      <c r="P476" s="43">
        <v>1</v>
      </c>
      <c r="Q476" s="2">
        <v>0</v>
      </c>
      <c r="R476" s="2">
        <v>0</v>
      </c>
      <c r="S476" s="2"/>
    </row>
    <row r="477" spans="1:19" customFormat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5">
        <f t="shared" si="29"/>
        <v>3</v>
      </c>
      <c r="H477" s="29">
        <v>0</v>
      </c>
      <c r="I477" s="30">
        <v>0</v>
      </c>
      <c r="J477" s="27">
        <f t="shared" si="30"/>
        <v>3</v>
      </c>
      <c r="K477" s="28">
        <f t="shared" si="31"/>
        <v>3</v>
      </c>
      <c r="L477" s="50">
        <v>0</v>
      </c>
      <c r="M477" s="2">
        <v>0</v>
      </c>
      <c r="N477" s="50">
        <v>3</v>
      </c>
      <c r="O477" s="28">
        <f t="shared" si="28"/>
        <v>3</v>
      </c>
      <c r="P477" s="43">
        <v>1</v>
      </c>
      <c r="Q477" s="2">
        <v>0</v>
      </c>
      <c r="R477" s="2">
        <v>3</v>
      </c>
      <c r="S477" s="2"/>
    </row>
    <row r="478" spans="1:19" customFormat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5">
        <f t="shared" si="29"/>
        <v>2</v>
      </c>
      <c r="H478" s="29">
        <v>1</v>
      </c>
      <c r="I478" s="30">
        <v>3</v>
      </c>
      <c r="J478" s="27">
        <f t="shared" si="30"/>
        <v>1</v>
      </c>
      <c r="K478" s="28">
        <f t="shared" si="31"/>
        <v>3</v>
      </c>
      <c r="L478" s="50">
        <v>0</v>
      </c>
      <c r="M478" s="2">
        <v>0</v>
      </c>
      <c r="N478" s="50">
        <v>1</v>
      </c>
      <c r="O478" s="28">
        <f t="shared" si="28"/>
        <v>3</v>
      </c>
      <c r="P478" s="43">
        <v>3</v>
      </c>
      <c r="Q478" s="2">
        <v>0</v>
      </c>
      <c r="R478" s="2">
        <v>0</v>
      </c>
      <c r="S478" s="2"/>
    </row>
    <row r="479" spans="1:19" customFormat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5">
        <f t="shared" si="29"/>
        <v>1</v>
      </c>
      <c r="H479" s="29">
        <v>1</v>
      </c>
      <c r="I479" s="30">
        <v>2</v>
      </c>
      <c r="J479" s="27">
        <f t="shared" si="30"/>
        <v>0</v>
      </c>
      <c r="K479" s="28">
        <f t="shared" si="31"/>
        <v>0</v>
      </c>
      <c r="L479" s="50">
        <v>0</v>
      </c>
      <c r="M479" s="2">
        <v>0</v>
      </c>
      <c r="N479" s="50">
        <v>0</v>
      </c>
      <c r="O479" s="28">
        <f t="shared" si="28"/>
        <v>0</v>
      </c>
      <c r="P479" s="43">
        <v>0</v>
      </c>
      <c r="Q479" s="2">
        <v>0</v>
      </c>
      <c r="R479" s="2">
        <v>0</v>
      </c>
      <c r="S479" s="2"/>
    </row>
    <row r="480" spans="1:19" customFormat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5">
        <f t="shared" si="29"/>
        <v>2</v>
      </c>
      <c r="H480" s="29">
        <v>1</v>
      </c>
      <c r="I480" s="30">
        <v>1</v>
      </c>
      <c r="J480" s="27">
        <f t="shared" si="30"/>
        <v>1</v>
      </c>
      <c r="K480" s="28">
        <f t="shared" si="31"/>
        <v>7</v>
      </c>
      <c r="L480" s="50">
        <v>0</v>
      </c>
      <c r="M480" s="2">
        <v>0</v>
      </c>
      <c r="N480" s="50">
        <v>1</v>
      </c>
      <c r="O480" s="28">
        <f t="shared" si="28"/>
        <v>7</v>
      </c>
      <c r="P480" s="43">
        <v>0</v>
      </c>
      <c r="Q480" s="2">
        <v>0</v>
      </c>
      <c r="R480" s="2">
        <v>7</v>
      </c>
      <c r="S480" s="2"/>
    </row>
    <row r="481" spans="1:19" customFormat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5">
        <f t="shared" si="29"/>
        <v>1</v>
      </c>
      <c r="H481" s="29">
        <v>0</v>
      </c>
      <c r="I481" s="30">
        <v>0</v>
      </c>
      <c r="J481" s="27">
        <f t="shared" si="30"/>
        <v>1</v>
      </c>
      <c r="K481" s="28">
        <f t="shared" si="31"/>
        <v>1</v>
      </c>
      <c r="L481" s="50">
        <v>0</v>
      </c>
      <c r="M481" s="2">
        <v>0</v>
      </c>
      <c r="N481" s="50">
        <v>1</v>
      </c>
      <c r="O481" s="28">
        <f t="shared" si="28"/>
        <v>1</v>
      </c>
      <c r="P481" s="43">
        <v>1</v>
      </c>
      <c r="Q481" s="2">
        <v>0</v>
      </c>
      <c r="R481" s="2">
        <v>0</v>
      </c>
      <c r="S481" s="2"/>
    </row>
    <row r="482" spans="1:19" customFormat="1" hidden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5">
        <f t="shared" si="29"/>
        <v>0</v>
      </c>
      <c r="H482" s="29">
        <v>0</v>
      </c>
      <c r="I482" s="30">
        <v>0</v>
      </c>
      <c r="J482" s="27">
        <f t="shared" si="30"/>
        <v>0</v>
      </c>
      <c r="K482" s="28">
        <f t="shared" si="31"/>
        <v>0</v>
      </c>
      <c r="L482" s="50">
        <v>0</v>
      </c>
      <c r="M482" s="2">
        <v>0</v>
      </c>
      <c r="N482" s="50">
        <v>0</v>
      </c>
      <c r="O482" s="28">
        <f t="shared" si="28"/>
        <v>0</v>
      </c>
      <c r="P482" s="43">
        <v>0</v>
      </c>
      <c r="Q482" s="2">
        <v>0</v>
      </c>
      <c r="R482" s="2">
        <v>0</v>
      </c>
      <c r="S482" s="2"/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5">
        <f t="shared" si="29"/>
        <v>2</v>
      </c>
      <c r="H483" s="29">
        <v>0</v>
      </c>
      <c r="I483" s="30">
        <v>0</v>
      </c>
      <c r="J483" s="27">
        <f t="shared" si="30"/>
        <v>2</v>
      </c>
      <c r="K483" s="28">
        <f t="shared" si="31"/>
        <v>5</v>
      </c>
      <c r="L483" s="50">
        <v>0</v>
      </c>
      <c r="M483" s="2">
        <v>0</v>
      </c>
      <c r="N483" s="50">
        <v>2</v>
      </c>
      <c r="O483" s="28">
        <f t="shared" si="28"/>
        <v>5</v>
      </c>
      <c r="P483" s="43">
        <v>5</v>
      </c>
      <c r="Q483" s="2">
        <v>0</v>
      </c>
      <c r="R483" s="2">
        <v>0</v>
      </c>
      <c r="S483" s="2"/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/>
    </row>
    <row r="485" spans="1:19" customFormat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5">
        <f t="shared" si="29"/>
        <v>1</v>
      </c>
      <c r="H485" s="29">
        <v>1</v>
      </c>
      <c r="I485" s="30">
        <v>1</v>
      </c>
      <c r="J485" s="27">
        <f t="shared" si="30"/>
        <v>0</v>
      </c>
      <c r="K485" s="28">
        <f t="shared" si="31"/>
        <v>0</v>
      </c>
      <c r="L485" s="50">
        <v>0</v>
      </c>
      <c r="M485" s="2">
        <v>0</v>
      </c>
      <c r="N485" s="50">
        <v>0</v>
      </c>
      <c r="O485" s="28">
        <f t="shared" ref="O485:O548" si="32">MAX(P485:S485)</f>
        <v>0</v>
      </c>
      <c r="P485" s="43">
        <v>0</v>
      </c>
      <c r="Q485" s="2">
        <v>0</v>
      </c>
      <c r="R485" s="2">
        <v>0</v>
      </c>
      <c r="S485" s="2"/>
    </row>
    <row r="486" spans="1:19" customFormat="1" hidden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5">
        <f t="shared" si="29"/>
        <v>0</v>
      </c>
      <c r="H486" s="29">
        <v>0</v>
      </c>
      <c r="I486" s="30">
        <v>0</v>
      </c>
      <c r="J486" s="27">
        <f t="shared" si="30"/>
        <v>0</v>
      </c>
      <c r="K486" s="28">
        <f t="shared" si="31"/>
        <v>0</v>
      </c>
      <c r="L486" s="50">
        <v>0</v>
      </c>
      <c r="M486" s="2">
        <v>0</v>
      </c>
      <c r="N486" s="50">
        <v>0</v>
      </c>
      <c r="O486" s="28">
        <f t="shared" si="32"/>
        <v>0</v>
      </c>
      <c r="P486" s="43">
        <v>0</v>
      </c>
      <c r="Q486" s="2">
        <v>0</v>
      </c>
      <c r="R486" s="2">
        <v>0</v>
      </c>
      <c r="S486" s="2"/>
    </row>
    <row r="487" spans="1:19" customFormat="1" hidden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/>
    </row>
    <row r="488" spans="1:19" hidden="1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/>
    </row>
    <row r="489" spans="1:19" hidden="1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5">
        <f t="shared" si="29"/>
        <v>0</v>
      </c>
      <c r="H489" s="29">
        <v>0</v>
      </c>
      <c r="I489" s="30">
        <v>0</v>
      </c>
      <c r="J489" s="27">
        <f t="shared" si="30"/>
        <v>0</v>
      </c>
      <c r="K489" s="28">
        <f t="shared" si="31"/>
        <v>0</v>
      </c>
      <c r="L489" s="50">
        <v>0</v>
      </c>
      <c r="M489" s="2">
        <v>0</v>
      </c>
      <c r="N489" s="50">
        <v>0</v>
      </c>
      <c r="O489" s="28">
        <f t="shared" si="32"/>
        <v>0</v>
      </c>
      <c r="P489" s="43">
        <v>0</v>
      </c>
      <c r="Q489" s="2">
        <v>0</v>
      </c>
      <c r="R489" s="2">
        <v>0</v>
      </c>
      <c r="S489" s="2"/>
    </row>
    <row r="490" spans="1:19" customFormat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5">
        <f t="shared" si="29"/>
        <v>1</v>
      </c>
      <c r="H490" s="29">
        <v>0</v>
      </c>
      <c r="I490" s="30">
        <v>0</v>
      </c>
      <c r="J490" s="27">
        <f t="shared" si="30"/>
        <v>1</v>
      </c>
      <c r="K490" s="28">
        <f t="shared" si="31"/>
        <v>1</v>
      </c>
      <c r="L490" s="50">
        <v>0</v>
      </c>
      <c r="M490" s="2">
        <v>0</v>
      </c>
      <c r="N490" s="50">
        <v>1</v>
      </c>
      <c r="O490" s="28">
        <f t="shared" si="32"/>
        <v>1</v>
      </c>
      <c r="P490" s="43">
        <v>0</v>
      </c>
      <c r="Q490" s="2">
        <v>1</v>
      </c>
      <c r="R490" s="2">
        <v>0</v>
      </c>
      <c r="S490" s="2"/>
    </row>
    <row r="491" spans="1:19" hidden="1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5">
        <f t="shared" si="29"/>
        <v>0</v>
      </c>
      <c r="H491" s="29">
        <v>0</v>
      </c>
      <c r="I491" s="30">
        <v>0</v>
      </c>
      <c r="J491" s="27">
        <f t="shared" si="30"/>
        <v>0</v>
      </c>
      <c r="K491" s="28">
        <f t="shared" si="31"/>
        <v>0</v>
      </c>
      <c r="L491" s="50">
        <v>0</v>
      </c>
      <c r="M491" s="2">
        <v>0</v>
      </c>
      <c r="N491" s="50">
        <v>0</v>
      </c>
      <c r="O491" s="28">
        <f t="shared" si="32"/>
        <v>0</v>
      </c>
      <c r="P491" s="43">
        <v>0</v>
      </c>
      <c r="Q491" s="2">
        <v>0</v>
      </c>
      <c r="R491" s="2">
        <v>0</v>
      </c>
      <c r="S491" s="2"/>
    </row>
    <row r="492" spans="1:19" customFormat="1" hidden="1" x14ac:dyDescent="0.2">
      <c r="A492" s="2">
        <v>87090</v>
      </c>
      <c r="B492" s="3"/>
      <c r="C492" s="3"/>
      <c r="D492" s="93" t="s">
        <v>83</v>
      </c>
      <c r="E492" s="3" t="s">
        <v>1006</v>
      </c>
      <c r="F492" s="16" t="s">
        <v>1007</v>
      </c>
      <c r="G492" s="45">
        <f t="shared" si="29"/>
        <v>0</v>
      </c>
      <c r="H492" s="29">
        <v>0</v>
      </c>
      <c r="I492" s="30">
        <v>0</v>
      </c>
      <c r="J492" s="27">
        <f t="shared" si="30"/>
        <v>0</v>
      </c>
      <c r="K492" s="28">
        <f t="shared" si="31"/>
        <v>0</v>
      </c>
      <c r="L492" s="50">
        <v>0</v>
      </c>
      <c r="M492" s="2">
        <v>0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/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/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5">
        <f t="shared" si="29"/>
        <v>9</v>
      </c>
      <c r="H494" s="29">
        <v>4</v>
      </c>
      <c r="I494" s="30">
        <v>1</v>
      </c>
      <c r="J494" s="27">
        <f t="shared" si="30"/>
        <v>5</v>
      </c>
      <c r="K494" s="28">
        <f t="shared" si="31"/>
        <v>2</v>
      </c>
      <c r="L494" s="50">
        <v>1</v>
      </c>
      <c r="M494" s="2">
        <v>1</v>
      </c>
      <c r="N494" s="50">
        <v>4</v>
      </c>
      <c r="O494" s="28">
        <f t="shared" si="32"/>
        <v>2</v>
      </c>
      <c r="P494" s="43">
        <v>1</v>
      </c>
      <c r="Q494" s="2">
        <v>2</v>
      </c>
      <c r="R494" s="2">
        <v>1</v>
      </c>
      <c r="S494" s="2"/>
    </row>
    <row r="495" spans="1:19" customFormat="1" hidden="1" x14ac:dyDescent="0.2">
      <c r="A495" s="2">
        <v>87170</v>
      </c>
      <c r="B495" s="3"/>
      <c r="C495" s="3"/>
      <c r="D495" s="93" t="s">
        <v>83</v>
      </c>
      <c r="E495" s="3" t="s">
        <v>1012</v>
      </c>
      <c r="F495" s="16" t="s">
        <v>1013</v>
      </c>
      <c r="G495" s="45">
        <f t="shared" si="29"/>
        <v>0</v>
      </c>
      <c r="H495" s="29">
        <v>0</v>
      </c>
      <c r="I495" s="30">
        <v>0</v>
      </c>
      <c r="J495" s="27">
        <f t="shared" si="30"/>
        <v>0</v>
      </c>
      <c r="K495" s="28">
        <f t="shared" si="31"/>
        <v>0</v>
      </c>
      <c r="L495" s="50">
        <v>0</v>
      </c>
      <c r="M495" s="2">
        <v>0</v>
      </c>
      <c r="N495" s="50">
        <v>0</v>
      </c>
      <c r="O495" s="28">
        <f t="shared" si="32"/>
        <v>0</v>
      </c>
      <c r="P495" s="43">
        <v>0</v>
      </c>
      <c r="Q495" s="2">
        <v>0</v>
      </c>
      <c r="R495" s="2">
        <v>0</v>
      </c>
      <c r="S495" s="2"/>
    </row>
    <row r="496" spans="1:19" customFormat="1" hidden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5">
        <f t="shared" si="29"/>
        <v>0</v>
      </c>
      <c r="H496" s="29">
        <v>0</v>
      </c>
      <c r="I496" s="30">
        <v>0</v>
      </c>
      <c r="J496" s="27">
        <f t="shared" si="30"/>
        <v>0</v>
      </c>
      <c r="K496" s="28">
        <f t="shared" si="31"/>
        <v>0</v>
      </c>
      <c r="L496" s="50">
        <v>0</v>
      </c>
      <c r="M496" s="2">
        <v>0</v>
      </c>
      <c r="N496" s="50">
        <v>0</v>
      </c>
      <c r="O496" s="28">
        <f t="shared" si="32"/>
        <v>0</v>
      </c>
      <c r="P496" s="43">
        <v>0</v>
      </c>
      <c r="Q496" s="2">
        <v>0</v>
      </c>
      <c r="R496" s="2">
        <v>0</v>
      </c>
      <c r="S496" s="2"/>
    </row>
    <row r="497" spans="1:19" customFormat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5">
        <f t="shared" si="29"/>
        <v>4</v>
      </c>
      <c r="H497" s="29">
        <v>2</v>
      </c>
      <c r="I497" s="30">
        <v>1</v>
      </c>
      <c r="J497" s="27">
        <f t="shared" si="30"/>
        <v>2</v>
      </c>
      <c r="K497" s="28">
        <f t="shared" si="31"/>
        <v>1</v>
      </c>
      <c r="L497" s="50">
        <v>0</v>
      </c>
      <c r="M497" s="2">
        <v>0</v>
      </c>
      <c r="N497" s="50">
        <v>2</v>
      </c>
      <c r="O497" s="28">
        <f t="shared" si="32"/>
        <v>1</v>
      </c>
      <c r="P497" s="43">
        <v>1</v>
      </c>
      <c r="Q497" s="2">
        <v>1</v>
      </c>
      <c r="R497" s="2">
        <v>0</v>
      </c>
      <c r="S497" s="2"/>
    </row>
    <row r="498" spans="1:19" customFormat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5">
        <f t="shared" si="29"/>
        <v>6</v>
      </c>
      <c r="H498" s="29">
        <v>1</v>
      </c>
      <c r="I498" s="30">
        <v>1</v>
      </c>
      <c r="J498" s="27">
        <f t="shared" si="30"/>
        <v>5</v>
      </c>
      <c r="K498" s="28">
        <f t="shared" si="31"/>
        <v>5</v>
      </c>
      <c r="L498" s="50">
        <v>0</v>
      </c>
      <c r="M498" s="2">
        <v>0</v>
      </c>
      <c r="N498" s="50">
        <v>5</v>
      </c>
      <c r="O498" s="28">
        <f t="shared" si="32"/>
        <v>5</v>
      </c>
      <c r="P498" s="43">
        <v>5</v>
      </c>
      <c r="Q498" s="2">
        <v>0</v>
      </c>
      <c r="R498" s="2">
        <v>1</v>
      </c>
      <c r="S498" s="2"/>
    </row>
    <row r="499" spans="1:19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5">
        <f t="shared" si="29"/>
        <v>4</v>
      </c>
      <c r="H499" s="29">
        <v>2</v>
      </c>
      <c r="I499" s="30">
        <v>3</v>
      </c>
      <c r="J499" s="27">
        <f t="shared" si="30"/>
        <v>2</v>
      </c>
      <c r="K499" s="28">
        <f t="shared" si="31"/>
        <v>1</v>
      </c>
      <c r="L499" s="50">
        <v>0</v>
      </c>
      <c r="M499" s="2">
        <v>0</v>
      </c>
      <c r="N499" s="50">
        <v>2</v>
      </c>
      <c r="O499" s="28">
        <f t="shared" si="32"/>
        <v>1</v>
      </c>
      <c r="P499" s="43">
        <v>1</v>
      </c>
      <c r="Q499" s="2">
        <v>0</v>
      </c>
      <c r="R499" s="2">
        <v>1</v>
      </c>
      <c r="S499" s="2"/>
    </row>
    <row r="500" spans="1:19" customFormat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5">
        <f t="shared" si="29"/>
        <v>4</v>
      </c>
      <c r="H500" s="29">
        <v>2</v>
      </c>
      <c r="I500" s="30">
        <v>1</v>
      </c>
      <c r="J500" s="27">
        <f t="shared" si="30"/>
        <v>2</v>
      </c>
      <c r="K500" s="28">
        <f t="shared" si="31"/>
        <v>2</v>
      </c>
      <c r="L500" s="50">
        <v>0</v>
      </c>
      <c r="M500" s="2">
        <v>0</v>
      </c>
      <c r="N500" s="50">
        <v>2</v>
      </c>
      <c r="O500" s="28">
        <f t="shared" si="32"/>
        <v>2</v>
      </c>
      <c r="P500" s="43">
        <v>2</v>
      </c>
      <c r="Q500" s="2">
        <v>0</v>
      </c>
      <c r="R500" s="2">
        <v>1</v>
      </c>
      <c r="S500" s="2"/>
    </row>
    <row r="501" spans="1:19" customFormat="1" hidden="1" x14ac:dyDescent="0.2">
      <c r="A501" s="2">
        <v>87240</v>
      </c>
      <c r="B501" s="3"/>
      <c r="C501" s="3"/>
      <c r="D501" s="93" t="s">
        <v>83</v>
      </c>
      <c r="E501" s="3" t="s">
        <v>1024</v>
      </c>
      <c r="F501" s="16" t="s">
        <v>1025</v>
      </c>
      <c r="G501" s="45">
        <f t="shared" si="29"/>
        <v>0</v>
      </c>
      <c r="H501" s="29">
        <v>0</v>
      </c>
      <c r="I501" s="30">
        <v>0</v>
      </c>
      <c r="J501" s="27">
        <f t="shared" si="30"/>
        <v>0</v>
      </c>
      <c r="K501" s="28">
        <f t="shared" si="31"/>
        <v>0</v>
      </c>
      <c r="L501" s="50">
        <v>0</v>
      </c>
      <c r="M501" s="2">
        <v>0</v>
      </c>
      <c r="N501" s="50">
        <v>0</v>
      </c>
      <c r="O501" s="28">
        <f t="shared" si="32"/>
        <v>0</v>
      </c>
      <c r="P501" s="43">
        <v>0</v>
      </c>
      <c r="Q501" s="2">
        <v>0</v>
      </c>
      <c r="R501" s="2">
        <v>0</v>
      </c>
      <c r="S501" s="2"/>
    </row>
    <row r="502" spans="1:19" customFormat="1" hidden="1" x14ac:dyDescent="0.2">
      <c r="A502" s="2">
        <v>87250</v>
      </c>
      <c r="B502" s="3"/>
      <c r="C502" s="3"/>
      <c r="D502" s="93" t="s">
        <v>103</v>
      </c>
      <c r="E502" s="3" t="s">
        <v>1026</v>
      </c>
      <c r="F502" s="16" t="s">
        <v>1027</v>
      </c>
      <c r="G502" s="45">
        <f t="shared" si="29"/>
        <v>0</v>
      </c>
      <c r="H502" s="29">
        <v>0</v>
      </c>
      <c r="I502" s="30">
        <v>0</v>
      </c>
      <c r="J502" s="27">
        <f t="shared" si="30"/>
        <v>0</v>
      </c>
      <c r="K502" s="28">
        <f t="shared" si="31"/>
        <v>0</v>
      </c>
      <c r="L502" s="50">
        <v>0</v>
      </c>
      <c r="M502" s="2">
        <v>0</v>
      </c>
      <c r="N502" s="50">
        <v>0</v>
      </c>
      <c r="O502" s="28">
        <f t="shared" si="32"/>
        <v>0</v>
      </c>
      <c r="P502" s="43">
        <v>0</v>
      </c>
      <c r="Q502" s="2">
        <v>0</v>
      </c>
      <c r="R502" s="2">
        <v>0</v>
      </c>
      <c r="S502" s="2"/>
    </row>
    <row r="503" spans="1:19" customFormat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5">
        <f t="shared" si="29"/>
        <v>3</v>
      </c>
      <c r="H503" s="94">
        <v>1</v>
      </c>
      <c r="I503" s="95">
        <v>1</v>
      </c>
      <c r="J503" s="27">
        <f t="shared" si="30"/>
        <v>2</v>
      </c>
      <c r="K503" s="28">
        <f t="shared" si="31"/>
        <v>1</v>
      </c>
      <c r="L503" s="50">
        <v>1</v>
      </c>
      <c r="M503" s="2">
        <v>1</v>
      </c>
      <c r="N503" s="50">
        <v>1</v>
      </c>
      <c r="O503" s="28">
        <f t="shared" si="32"/>
        <v>1</v>
      </c>
      <c r="P503" s="43">
        <v>0</v>
      </c>
      <c r="Q503" s="2">
        <v>1</v>
      </c>
      <c r="R503" s="2">
        <v>0</v>
      </c>
      <c r="S503" s="2"/>
    </row>
    <row r="504" spans="1:19" customFormat="1" hidden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5">
        <f t="shared" si="29"/>
        <v>0</v>
      </c>
      <c r="H504" s="29">
        <v>0</v>
      </c>
      <c r="I504" s="30">
        <v>0</v>
      </c>
      <c r="J504" s="27">
        <f t="shared" si="30"/>
        <v>0</v>
      </c>
      <c r="K504" s="28">
        <f t="shared" si="31"/>
        <v>0</v>
      </c>
      <c r="L504" s="50">
        <v>0</v>
      </c>
      <c r="M504" s="2">
        <v>0</v>
      </c>
      <c r="N504" s="50">
        <v>0</v>
      </c>
      <c r="O504" s="28">
        <f t="shared" si="32"/>
        <v>0</v>
      </c>
      <c r="P504" s="43">
        <v>0</v>
      </c>
      <c r="Q504" s="2">
        <v>0</v>
      </c>
      <c r="R504" s="2">
        <v>0</v>
      </c>
      <c r="S504" s="2"/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5">
        <f t="shared" si="29"/>
        <v>2</v>
      </c>
      <c r="H505" s="29">
        <v>1</v>
      </c>
      <c r="I505" s="30">
        <v>1</v>
      </c>
      <c r="J505" s="27">
        <f t="shared" si="30"/>
        <v>1</v>
      </c>
      <c r="K505" s="28">
        <f t="shared" si="31"/>
        <v>1</v>
      </c>
      <c r="L505" s="50">
        <v>0</v>
      </c>
      <c r="M505" s="2">
        <v>0</v>
      </c>
      <c r="N505" s="50">
        <v>1</v>
      </c>
      <c r="O505" s="28">
        <f t="shared" si="32"/>
        <v>1</v>
      </c>
      <c r="P505" s="43">
        <v>0</v>
      </c>
      <c r="Q505" s="2">
        <v>1</v>
      </c>
      <c r="R505" s="2">
        <v>0</v>
      </c>
      <c r="S505" s="2"/>
    </row>
    <row r="506" spans="1:19" customFormat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5">
        <f t="shared" si="29"/>
        <v>2</v>
      </c>
      <c r="H506" s="29">
        <v>2</v>
      </c>
      <c r="I506" s="30">
        <v>3</v>
      </c>
      <c r="J506" s="27">
        <f t="shared" si="30"/>
        <v>0</v>
      </c>
      <c r="K506" s="28">
        <f t="shared" si="31"/>
        <v>0</v>
      </c>
      <c r="L506" s="50">
        <v>0</v>
      </c>
      <c r="M506" s="2">
        <v>0</v>
      </c>
      <c r="N506" s="50">
        <v>0</v>
      </c>
      <c r="O506" s="28">
        <f t="shared" si="32"/>
        <v>0</v>
      </c>
      <c r="P506" s="43">
        <v>0</v>
      </c>
      <c r="Q506" s="2">
        <v>0</v>
      </c>
      <c r="R506" s="2">
        <v>0</v>
      </c>
      <c r="S506" s="2"/>
    </row>
    <row r="507" spans="1:19" customFormat="1" hidden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5">
        <f t="shared" si="29"/>
        <v>0</v>
      </c>
      <c r="H507" s="29">
        <v>0</v>
      </c>
      <c r="I507" s="30">
        <v>0</v>
      </c>
      <c r="J507" s="27">
        <f t="shared" si="30"/>
        <v>0</v>
      </c>
      <c r="K507" s="28">
        <f t="shared" si="31"/>
        <v>0</v>
      </c>
      <c r="L507" s="50">
        <v>0</v>
      </c>
      <c r="M507" s="2">
        <v>0</v>
      </c>
      <c r="N507" s="50">
        <v>0</v>
      </c>
      <c r="O507" s="28">
        <f t="shared" si="32"/>
        <v>0</v>
      </c>
      <c r="P507" s="43">
        <v>0</v>
      </c>
      <c r="Q507" s="2">
        <v>0</v>
      </c>
      <c r="R507" s="2">
        <v>0</v>
      </c>
      <c r="S507" s="2"/>
    </row>
    <row r="508" spans="1:19" customFormat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5">
        <f t="shared" si="29"/>
        <v>9</v>
      </c>
      <c r="H508" s="29">
        <v>6</v>
      </c>
      <c r="I508" s="30">
        <v>1</v>
      </c>
      <c r="J508" s="27">
        <f t="shared" si="30"/>
        <v>3</v>
      </c>
      <c r="K508" s="28">
        <f t="shared" si="31"/>
        <v>4</v>
      </c>
      <c r="L508" s="50">
        <v>0</v>
      </c>
      <c r="M508" s="2">
        <v>0</v>
      </c>
      <c r="N508" s="50">
        <v>3</v>
      </c>
      <c r="O508" s="28">
        <f t="shared" si="32"/>
        <v>4</v>
      </c>
      <c r="P508" s="43">
        <v>2</v>
      </c>
      <c r="Q508" s="2">
        <v>1</v>
      </c>
      <c r="R508" s="2">
        <v>4</v>
      </c>
      <c r="S508" s="2"/>
    </row>
    <row r="509" spans="1:19" customFormat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5">
        <f t="shared" si="29"/>
        <v>4</v>
      </c>
      <c r="H509" s="29">
        <v>2</v>
      </c>
      <c r="I509" s="30">
        <v>1</v>
      </c>
      <c r="J509" s="27">
        <f t="shared" si="30"/>
        <v>2</v>
      </c>
      <c r="K509" s="28">
        <f t="shared" si="31"/>
        <v>1</v>
      </c>
      <c r="L509" s="50">
        <v>0</v>
      </c>
      <c r="M509" s="2">
        <v>0</v>
      </c>
      <c r="N509" s="50">
        <v>2</v>
      </c>
      <c r="O509" s="28">
        <f t="shared" si="32"/>
        <v>1</v>
      </c>
      <c r="P509" s="43">
        <v>1</v>
      </c>
      <c r="Q509" s="2">
        <v>0</v>
      </c>
      <c r="R509" s="2">
        <v>0</v>
      </c>
      <c r="S509" s="2"/>
    </row>
    <row r="510" spans="1:19" customFormat="1" hidden="1" x14ac:dyDescent="0.2">
      <c r="A510" s="2">
        <v>87410</v>
      </c>
      <c r="B510" s="3"/>
      <c r="C510" s="3"/>
      <c r="D510" s="93" t="s">
        <v>83</v>
      </c>
      <c r="E510" s="3" t="s">
        <v>1042</v>
      </c>
      <c r="F510" s="16" t="s">
        <v>1043</v>
      </c>
      <c r="G510" s="45">
        <f t="shared" si="29"/>
        <v>0</v>
      </c>
      <c r="H510" s="29">
        <v>0</v>
      </c>
      <c r="I510" s="30">
        <v>0</v>
      </c>
      <c r="J510" s="27">
        <f t="shared" si="30"/>
        <v>0</v>
      </c>
      <c r="K510" s="28">
        <f t="shared" si="31"/>
        <v>0</v>
      </c>
      <c r="L510" s="50">
        <v>0</v>
      </c>
      <c r="M510" s="2">
        <v>0</v>
      </c>
      <c r="N510" s="50">
        <v>0</v>
      </c>
      <c r="O510" s="28">
        <f t="shared" si="32"/>
        <v>0</v>
      </c>
      <c r="P510" s="43">
        <v>0</v>
      </c>
      <c r="Q510" s="2">
        <v>0</v>
      </c>
      <c r="R510" s="2">
        <v>0</v>
      </c>
      <c r="S510" s="2"/>
    </row>
    <row r="511" spans="1:19" customFormat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5">
        <f t="shared" si="29"/>
        <v>3</v>
      </c>
      <c r="H511" s="29">
        <v>2</v>
      </c>
      <c r="I511" s="30">
        <v>3</v>
      </c>
      <c r="J511" s="27">
        <f t="shared" si="30"/>
        <v>1</v>
      </c>
      <c r="K511" s="28">
        <f t="shared" si="31"/>
        <v>1</v>
      </c>
      <c r="L511" s="50">
        <v>0</v>
      </c>
      <c r="M511" s="2">
        <v>0</v>
      </c>
      <c r="N511" s="50">
        <v>1</v>
      </c>
      <c r="O511" s="28">
        <f t="shared" si="32"/>
        <v>1</v>
      </c>
      <c r="P511" s="43">
        <v>0</v>
      </c>
      <c r="Q511" s="2">
        <v>0</v>
      </c>
      <c r="R511" s="2">
        <v>1</v>
      </c>
      <c r="S511" s="2"/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5">
        <f t="shared" si="29"/>
        <v>9</v>
      </c>
      <c r="H512" s="29">
        <v>1</v>
      </c>
      <c r="I512" s="30">
        <v>1</v>
      </c>
      <c r="J512" s="27">
        <f t="shared" si="30"/>
        <v>8</v>
      </c>
      <c r="K512" s="28">
        <f t="shared" si="31"/>
        <v>6</v>
      </c>
      <c r="L512" s="50">
        <v>0</v>
      </c>
      <c r="M512" s="2">
        <v>0</v>
      </c>
      <c r="N512" s="50">
        <v>8</v>
      </c>
      <c r="O512" s="28">
        <f t="shared" si="32"/>
        <v>6</v>
      </c>
      <c r="P512" s="43">
        <v>3</v>
      </c>
      <c r="Q512" s="2">
        <v>6</v>
      </c>
      <c r="R512" s="2">
        <v>3</v>
      </c>
      <c r="S512" s="2"/>
    </row>
    <row r="513" spans="1:19" customFormat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5">
        <f t="shared" si="29"/>
        <v>1</v>
      </c>
      <c r="H513" s="29">
        <v>0</v>
      </c>
      <c r="I513" s="30">
        <v>0</v>
      </c>
      <c r="J513" s="27">
        <f t="shared" si="30"/>
        <v>1</v>
      </c>
      <c r="K513" s="28">
        <f t="shared" si="31"/>
        <v>1</v>
      </c>
      <c r="L513" s="50">
        <v>0</v>
      </c>
      <c r="M513" s="2">
        <v>0</v>
      </c>
      <c r="N513" s="50">
        <v>1</v>
      </c>
      <c r="O513" s="28">
        <f t="shared" si="32"/>
        <v>1</v>
      </c>
      <c r="P513" s="43">
        <v>0</v>
      </c>
      <c r="Q513" s="2">
        <v>0</v>
      </c>
      <c r="R513" s="2">
        <v>1</v>
      </c>
      <c r="S513" s="2"/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5">
        <f t="shared" ref="G514:G577" si="33">SUM(H514, J514)</f>
        <v>5</v>
      </c>
      <c r="H514" s="29">
        <v>2</v>
      </c>
      <c r="I514" s="30">
        <v>2</v>
      </c>
      <c r="J514" s="27">
        <f t="shared" ref="J514:J577" si="34">L514+N514</f>
        <v>3</v>
      </c>
      <c r="K514" s="28">
        <f t="shared" ref="K514:K577" si="35">MAX(P514:S514, M514)</f>
        <v>6</v>
      </c>
      <c r="L514" s="50">
        <v>0</v>
      </c>
      <c r="M514" s="2">
        <v>0</v>
      </c>
      <c r="N514" s="50">
        <v>3</v>
      </c>
      <c r="O514" s="28">
        <f t="shared" si="32"/>
        <v>6</v>
      </c>
      <c r="P514" s="43">
        <v>6</v>
      </c>
      <c r="Q514" s="2">
        <v>0</v>
      </c>
      <c r="R514" s="2">
        <v>0</v>
      </c>
      <c r="S514" s="2"/>
    </row>
    <row r="515" spans="1:19" customFormat="1" hidden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5">
        <f t="shared" si="33"/>
        <v>0</v>
      </c>
      <c r="H515" s="29">
        <v>0</v>
      </c>
      <c r="I515" s="30">
        <v>0</v>
      </c>
      <c r="J515" s="27">
        <f t="shared" si="34"/>
        <v>0</v>
      </c>
      <c r="K515" s="28">
        <f t="shared" si="35"/>
        <v>0</v>
      </c>
      <c r="L515" s="50">
        <v>0</v>
      </c>
      <c r="M515" s="2">
        <v>0</v>
      </c>
      <c r="N515" s="50">
        <v>0</v>
      </c>
      <c r="O515" s="28">
        <f t="shared" si="32"/>
        <v>0</v>
      </c>
      <c r="P515" s="43">
        <v>0</v>
      </c>
      <c r="Q515" s="2">
        <v>0</v>
      </c>
      <c r="R515" s="2">
        <v>0</v>
      </c>
      <c r="S515" s="2"/>
    </row>
    <row r="516" spans="1:19" customFormat="1" hidden="1" x14ac:dyDescent="0.2">
      <c r="A516" s="2">
        <v>87620</v>
      </c>
      <c r="B516" s="3"/>
      <c r="C516" s="3"/>
      <c r="D516" s="93" t="s">
        <v>98</v>
      </c>
      <c r="E516" s="3" t="s">
        <v>1054</v>
      </c>
      <c r="F516" s="16" t="s">
        <v>1055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2">
        <v>0</v>
      </c>
      <c r="N516" s="50">
        <v>0</v>
      </c>
      <c r="O516" s="28">
        <f t="shared" si="32"/>
        <v>0</v>
      </c>
      <c r="P516" s="43">
        <v>0</v>
      </c>
      <c r="Q516" s="2">
        <v>0</v>
      </c>
      <c r="R516" s="2">
        <v>0</v>
      </c>
      <c r="S516" s="2"/>
    </row>
    <row r="517" spans="1:19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5">
        <f t="shared" si="33"/>
        <v>1</v>
      </c>
      <c r="H517" s="29">
        <v>0</v>
      </c>
      <c r="I517" s="30">
        <v>0</v>
      </c>
      <c r="J517" s="27">
        <f t="shared" si="34"/>
        <v>1</v>
      </c>
      <c r="K517" s="28">
        <f t="shared" si="35"/>
        <v>3</v>
      </c>
      <c r="L517" s="50">
        <v>0</v>
      </c>
      <c r="M517" s="2">
        <v>0</v>
      </c>
      <c r="N517" s="50">
        <v>1</v>
      </c>
      <c r="O517" s="28">
        <f t="shared" si="32"/>
        <v>3</v>
      </c>
      <c r="P517" s="43">
        <v>0</v>
      </c>
      <c r="Q517" s="2">
        <v>0</v>
      </c>
      <c r="R517" s="2">
        <v>3</v>
      </c>
      <c r="S517" s="2"/>
    </row>
    <row r="518" spans="1:19" customFormat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5">
        <f t="shared" si="33"/>
        <v>1</v>
      </c>
      <c r="H518" s="29">
        <v>0</v>
      </c>
      <c r="I518" s="30">
        <v>0</v>
      </c>
      <c r="J518" s="27">
        <f t="shared" si="34"/>
        <v>1</v>
      </c>
      <c r="K518" s="28">
        <f t="shared" si="35"/>
        <v>1</v>
      </c>
      <c r="L518" s="50">
        <v>0</v>
      </c>
      <c r="M518" s="2">
        <v>0</v>
      </c>
      <c r="N518" s="50">
        <v>1</v>
      </c>
      <c r="O518" s="28">
        <f t="shared" si="32"/>
        <v>1</v>
      </c>
      <c r="P518" s="43">
        <v>0</v>
      </c>
      <c r="Q518" s="2">
        <v>0</v>
      </c>
      <c r="R518" s="2">
        <v>1</v>
      </c>
      <c r="S518" s="2"/>
    </row>
    <row r="519" spans="1:19" customFormat="1" hidden="1" x14ac:dyDescent="0.2">
      <c r="A519" s="2">
        <v>87750</v>
      </c>
      <c r="B519" s="3"/>
      <c r="C519" s="3"/>
      <c r="D519" s="93" t="s">
        <v>83</v>
      </c>
      <c r="E519" s="3" t="s">
        <v>1060</v>
      </c>
      <c r="F519" s="16" t="s">
        <v>1061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2">
        <v>0</v>
      </c>
      <c r="N519" s="50">
        <v>0</v>
      </c>
      <c r="O519" s="28">
        <f t="shared" si="32"/>
        <v>0</v>
      </c>
      <c r="P519" s="43">
        <v>0</v>
      </c>
      <c r="Q519" s="2">
        <v>0</v>
      </c>
      <c r="R519" s="2">
        <v>0</v>
      </c>
      <c r="S519" s="2"/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/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/>
    </row>
    <row r="522" spans="1:19" customFormat="1" x14ac:dyDescent="0.2">
      <c r="A522" s="40">
        <v>87770.5</v>
      </c>
      <c r="B522" s="3" t="s">
        <v>434</v>
      </c>
      <c r="C522" s="3" t="s">
        <v>434</v>
      </c>
      <c r="D522" s="3" t="s">
        <v>113</v>
      </c>
      <c r="E522" s="3" t="s">
        <v>2098</v>
      </c>
      <c r="F522" s="16" t="s">
        <v>2099</v>
      </c>
      <c r="G522" s="45">
        <f t="shared" si="33"/>
        <v>16</v>
      </c>
      <c r="H522" s="29">
        <v>13</v>
      </c>
      <c r="I522" s="30">
        <v>5</v>
      </c>
      <c r="J522" s="27">
        <f t="shared" si="34"/>
        <v>3</v>
      </c>
      <c r="K522" s="28">
        <f t="shared" si="35"/>
        <v>5</v>
      </c>
      <c r="L522" s="50">
        <v>0</v>
      </c>
      <c r="M522" s="2">
        <v>0</v>
      </c>
      <c r="N522" s="50">
        <v>3</v>
      </c>
      <c r="O522" s="28">
        <f t="shared" si="32"/>
        <v>5</v>
      </c>
      <c r="P522" s="43">
        <v>5</v>
      </c>
      <c r="Q522" s="2">
        <v>0</v>
      </c>
      <c r="R522" s="2">
        <v>0</v>
      </c>
      <c r="S522" s="2"/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5">
        <f t="shared" si="33"/>
        <v>5</v>
      </c>
      <c r="H523" s="29">
        <v>0</v>
      </c>
      <c r="I523" s="30">
        <v>0</v>
      </c>
      <c r="J523" s="27">
        <f t="shared" si="34"/>
        <v>5</v>
      </c>
      <c r="K523" s="28">
        <f t="shared" si="35"/>
        <v>8</v>
      </c>
      <c r="L523" s="50">
        <v>0</v>
      </c>
      <c r="M523" s="2">
        <v>0</v>
      </c>
      <c r="N523" s="50">
        <v>5</v>
      </c>
      <c r="O523" s="28">
        <f t="shared" si="32"/>
        <v>8</v>
      </c>
      <c r="P523" s="43">
        <v>8</v>
      </c>
      <c r="Q523" s="2">
        <v>0</v>
      </c>
      <c r="R523" s="2">
        <v>1</v>
      </c>
      <c r="S523" s="2"/>
    </row>
    <row r="524" spans="1:19" customFormat="1" hidden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5">
        <f t="shared" si="33"/>
        <v>0</v>
      </c>
      <c r="H524" s="29">
        <v>0</v>
      </c>
      <c r="I524" s="30">
        <v>0</v>
      </c>
      <c r="J524" s="27">
        <f t="shared" si="34"/>
        <v>0</v>
      </c>
      <c r="K524" s="28">
        <f t="shared" si="35"/>
        <v>0</v>
      </c>
      <c r="L524" s="50">
        <v>0</v>
      </c>
      <c r="M524" s="2">
        <v>0</v>
      </c>
      <c r="N524" s="50">
        <v>0</v>
      </c>
      <c r="O524" s="28">
        <f t="shared" si="32"/>
        <v>0</v>
      </c>
      <c r="P524" s="43">
        <v>0</v>
      </c>
      <c r="Q524" s="2">
        <v>0</v>
      </c>
      <c r="R524" s="2">
        <v>0</v>
      </c>
      <c r="S524" s="2"/>
    </row>
    <row r="525" spans="1:19" customFormat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5">
        <f t="shared" si="33"/>
        <v>4</v>
      </c>
      <c r="H525" s="29">
        <v>1</v>
      </c>
      <c r="I525" s="30">
        <v>1</v>
      </c>
      <c r="J525" s="27">
        <f t="shared" si="34"/>
        <v>3</v>
      </c>
      <c r="K525" s="28">
        <f t="shared" si="35"/>
        <v>1</v>
      </c>
      <c r="L525" s="50">
        <v>0</v>
      </c>
      <c r="M525" s="2">
        <v>0</v>
      </c>
      <c r="N525" s="50">
        <v>3</v>
      </c>
      <c r="O525" s="28">
        <f t="shared" si="32"/>
        <v>1</v>
      </c>
      <c r="P525" s="43">
        <v>1</v>
      </c>
      <c r="Q525" s="2">
        <v>1</v>
      </c>
      <c r="R525" s="2">
        <v>0</v>
      </c>
      <c r="S525" s="2"/>
    </row>
    <row r="526" spans="1:19" customFormat="1" hidden="1" x14ac:dyDescent="0.2">
      <c r="A526" s="2">
        <v>87810</v>
      </c>
      <c r="B526" s="3"/>
      <c r="C526" s="3"/>
      <c r="D526" s="93" t="s">
        <v>98</v>
      </c>
      <c r="E526" s="3" t="s">
        <v>1072</v>
      </c>
      <c r="F526" s="16" t="s">
        <v>1073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2">
        <v>0</v>
      </c>
      <c r="N526" s="50">
        <v>0</v>
      </c>
      <c r="O526" s="28">
        <f t="shared" si="32"/>
        <v>0</v>
      </c>
      <c r="P526" s="43">
        <v>0</v>
      </c>
      <c r="Q526" s="2">
        <v>0</v>
      </c>
      <c r="R526" s="2">
        <v>0</v>
      </c>
      <c r="S526" s="2"/>
    </row>
    <row r="527" spans="1:19" hidden="1" x14ac:dyDescent="0.2">
      <c r="A527" s="2">
        <v>87820</v>
      </c>
      <c r="B527" s="3"/>
      <c r="C527" s="3"/>
      <c r="D527" s="93" t="s">
        <v>83</v>
      </c>
      <c r="E527" s="3" t="s">
        <v>1074</v>
      </c>
      <c r="F527" s="16" t="s">
        <v>1075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/>
    </row>
    <row r="528" spans="1:19" customFormat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5">
        <f t="shared" si="33"/>
        <v>5</v>
      </c>
      <c r="H528" s="29">
        <v>1</v>
      </c>
      <c r="I528" s="30">
        <v>1</v>
      </c>
      <c r="J528" s="27">
        <f t="shared" si="34"/>
        <v>4</v>
      </c>
      <c r="K528" s="28">
        <f t="shared" si="35"/>
        <v>7</v>
      </c>
      <c r="L528" s="50">
        <v>0</v>
      </c>
      <c r="M528" s="2">
        <v>0</v>
      </c>
      <c r="N528" s="50">
        <v>4</v>
      </c>
      <c r="O528" s="28">
        <f t="shared" si="32"/>
        <v>7</v>
      </c>
      <c r="P528" s="43">
        <v>7</v>
      </c>
      <c r="Q528" s="2">
        <v>6</v>
      </c>
      <c r="R528" s="2">
        <v>2</v>
      </c>
      <c r="S528" s="2"/>
    </row>
    <row r="529" spans="1:19" customFormat="1" hidden="1" x14ac:dyDescent="0.2">
      <c r="A529" s="2">
        <v>87840</v>
      </c>
      <c r="B529" s="3"/>
      <c r="C529" s="3"/>
      <c r="D529" s="93" t="s">
        <v>103</v>
      </c>
      <c r="E529" s="3" t="s">
        <v>1078</v>
      </c>
      <c r="F529" s="16" t="s">
        <v>1079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/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/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5">
        <f t="shared" si="33"/>
        <v>13</v>
      </c>
      <c r="H531" s="29">
        <v>1</v>
      </c>
      <c r="I531" s="30">
        <v>1</v>
      </c>
      <c r="J531" s="27">
        <f t="shared" si="34"/>
        <v>12</v>
      </c>
      <c r="K531" s="28">
        <f t="shared" si="35"/>
        <v>5</v>
      </c>
      <c r="L531" s="50">
        <v>0</v>
      </c>
      <c r="M531" s="2">
        <v>0</v>
      </c>
      <c r="N531" s="50">
        <v>12</v>
      </c>
      <c r="O531" s="28">
        <f t="shared" si="32"/>
        <v>5</v>
      </c>
      <c r="P531" s="43">
        <v>4</v>
      </c>
      <c r="Q531" s="2">
        <v>5</v>
      </c>
      <c r="R531" s="2">
        <v>1</v>
      </c>
      <c r="S531" s="2"/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5">
        <f t="shared" si="33"/>
        <v>13</v>
      </c>
      <c r="H532" s="29">
        <v>4</v>
      </c>
      <c r="I532" s="30">
        <v>3</v>
      </c>
      <c r="J532" s="27">
        <f t="shared" si="34"/>
        <v>9</v>
      </c>
      <c r="K532" s="28">
        <f t="shared" si="35"/>
        <v>14</v>
      </c>
      <c r="L532" s="50">
        <v>1</v>
      </c>
      <c r="M532" s="2">
        <v>1</v>
      </c>
      <c r="N532" s="50">
        <v>8</v>
      </c>
      <c r="O532" s="28">
        <f t="shared" si="32"/>
        <v>14</v>
      </c>
      <c r="P532" s="43">
        <v>7</v>
      </c>
      <c r="Q532" s="2">
        <v>3</v>
      </c>
      <c r="R532" s="2">
        <v>14</v>
      </c>
      <c r="S532" s="2"/>
    </row>
    <row r="533" spans="1:19" customFormat="1" hidden="1" x14ac:dyDescent="0.2">
      <c r="A533" s="2">
        <v>87930</v>
      </c>
      <c r="B533" s="3"/>
      <c r="C533" s="3"/>
      <c r="D533" s="93" t="s">
        <v>83</v>
      </c>
      <c r="E533" s="3" t="s">
        <v>1085</v>
      </c>
      <c r="F533" s="16" t="s">
        <v>1086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2">
        <v>0</v>
      </c>
      <c r="N533" s="50">
        <v>0</v>
      </c>
      <c r="O533" s="28">
        <f t="shared" si="32"/>
        <v>0</v>
      </c>
      <c r="P533" s="43">
        <v>0</v>
      </c>
      <c r="Q533" s="2">
        <v>0</v>
      </c>
      <c r="R533" s="2">
        <v>0</v>
      </c>
      <c r="S533" s="2"/>
    </row>
    <row r="534" spans="1:19" hidden="1" x14ac:dyDescent="0.2">
      <c r="A534" s="2">
        <v>87980</v>
      </c>
      <c r="B534" s="3"/>
      <c r="C534" s="3"/>
      <c r="D534" s="93" t="s">
        <v>103</v>
      </c>
      <c r="E534" s="3" t="s">
        <v>1087</v>
      </c>
      <c r="F534" s="16" t="s">
        <v>1088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/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5">
        <f t="shared" si="33"/>
        <v>6</v>
      </c>
      <c r="H535" s="29">
        <v>0</v>
      </c>
      <c r="I535" s="30">
        <v>0</v>
      </c>
      <c r="J535" s="27">
        <f t="shared" si="34"/>
        <v>6</v>
      </c>
      <c r="K535" s="28">
        <f t="shared" si="35"/>
        <v>25</v>
      </c>
      <c r="L535" s="50">
        <v>0</v>
      </c>
      <c r="M535" s="2">
        <v>0</v>
      </c>
      <c r="N535" s="50">
        <v>6</v>
      </c>
      <c r="O535" s="28">
        <f t="shared" si="32"/>
        <v>25</v>
      </c>
      <c r="P535" s="43">
        <v>25</v>
      </c>
      <c r="Q535" s="2">
        <v>2</v>
      </c>
      <c r="R535" s="2">
        <v>3</v>
      </c>
      <c r="S535" s="2"/>
    </row>
    <row r="536" spans="1:19" customFormat="1" hidden="1" x14ac:dyDescent="0.2">
      <c r="A536" s="2">
        <v>88040</v>
      </c>
      <c r="B536" s="3"/>
      <c r="C536" s="3"/>
      <c r="D536" s="93" t="s">
        <v>83</v>
      </c>
      <c r="E536" s="3" t="s">
        <v>1091</v>
      </c>
      <c r="F536" s="16" t="s">
        <v>1092</v>
      </c>
      <c r="G536" s="45">
        <f t="shared" si="33"/>
        <v>0</v>
      </c>
      <c r="H536" s="29">
        <v>0</v>
      </c>
      <c r="I536" s="30">
        <v>0</v>
      </c>
      <c r="J536" s="27">
        <f t="shared" si="34"/>
        <v>0</v>
      </c>
      <c r="K536" s="28">
        <f t="shared" si="35"/>
        <v>0</v>
      </c>
      <c r="L536" s="50">
        <v>0</v>
      </c>
      <c r="M536" s="2">
        <v>0</v>
      </c>
      <c r="N536" s="50">
        <v>0</v>
      </c>
      <c r="O536" s="28">
        <f t="shared" si="32"/>
        <v>0</v>
      </c>
      <c r="P536" s="43">
        <v>0</v>
      </c>
      <c r="Q536" s="2">
        <v>0</v>
      </c>
      <c r="R536" s="2">
        <v>0</v>
      </c>
      <c r="S536" s="2"/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/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/>
    </row>
    <row r="539" spans="1:19" hidden="1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5">
        <f t="shared" si="33"/>
        <v>0</v>
      </c>
      <c r="H539" s="29">
        <v>0</v>
      </c>
      <c r="I539" s="30">
        <v>0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/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/>
    </row>
    <row r="541" spans="1:19" customFormat="1" hidden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5">
        <f t="shared" si="33"/>
        <v>0</v>
      </c>
      <c r="H541" s="29">
        <v>0</v>
      </c>
      <c r="I541" s="30">
        <v>0</v>
      </c>
      <c r="J541" s="27">
        <f t="shared" si="34"/>
        <v>0</v>
      </c>
      <c r="K541" s="28">
        <f t="shared" si="35"/>
        <v>0</v>
      </c>
      <c r="L541" s="50">
        <v>0</v>
      </c>
      <c r="M541" s="2">
        <v>0</v>
      </c>
      <c r="N541" s="50">
        <v>0</v>
      </c>
      <c r="O541" s="28">
        <f t="shared" si="32"/>
        <v>0</v>
      </c>
      <c r="P541" s="43">
        <v>0</v>
      </c>
      <c r="Q541" s="2">
        <v>0</v>
      </c>
      <c r="R541" s="2">
        <v>0</v>
      </c>
      <c r="S541" s="2"/>
    </row>
    <row r="542" spans="1:19" customFormat="1" hidden="1" x14ac:dyDescent="0.2">
      <c r="A542" s="2">
        <v>88350</v>
      </c>
      <c r="B542" s="3"/>
      <c r="C542" s="3"/>
      <c r="D542" s="93" t="s">
        <v>98</v>
      </c>
      <c r="E542" s="3" t="s">
        <v>1101</v>
      </c>
      <c r="F542" s="16" t="s">
        <v>1102</v>
      </c>
      <c r="G542" s="45">
        <f t="shared" si="33"/>
        <v>0</v>
      </c>
      <c r="H542" s="29">
        <v>0</v>
      </c>
      <c r="I542" s="30">
        <v>0</v>
      </c>
      <c r="J542" s="27">
        <f t="shared" si="34"/>
        <v>0</v>
      </c>
      <c r="K542" s="28">
        <f t="shared" si="35"/>
        <v>0</v>
      </c>
      <c r="L542" s="50">
        <v>0</v>
      </c>
      <c r="M542" s="2">
        <v>0</v>
      </c>
      <c r="N542" s="50">
        <v>0</v>
      </c>
      <c r="O542" s="28">
        <f t="shared" si="32"/>
        <v>0</v>
      </c>
      <c r="P542" s="43">
        <v>0</v>
      </c>
      <c r="Q542" s="2">
        <v>0</v>
      </c>
      <c r="R542" s="2">
        <v>0</v>
      </c>
      <c r="S542" s="2"/>
    </row>
    <row r="543" spans="1:19" hidden="1" x14ac:dyDescent="0.2">
      <c r="A543" s="2">
        <v>88370</v>
      </c>
      <c r="B543" s="3"/>
      <c r="C543" s="3"/>
      <c r="D543" s="93" t="s">
        <v>98</v>
      </c>
      <c r="E543" s="3" t="s">
        <v>1103</v>
      </c>
      <c r="F543" s="16" t="s">
        <v>1104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/>
    </row>
    <row r="544" spans="1:19" customFormat="1" hidden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/>
    </row>
    <row r="545" spans="1:19" customFormat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5">
        <f t="shared" si="33"/>
        <v>1</v>
      </c>
      <c r="H545" s="29">
        <v>0</v>
      </c>
      <c r="I545" s="30">
        <v>0</v>
      </c>
      <c r="J545" s="27">
        <f t="shared" si="34"/>
        <v>1</v>
      </c>
      <c r="K545" s="28">
        <f t="shared" si="35"/>
        <v>1</v>
      </c>
      <c r="L545" s="50">
        <v>0</v>
      </c>
      <c r="M545" s="2">
        <v>0</v>
      </c>
      <c r="N545" s="50">
        <v>1</v>
      </c>
      <c r="O545" s="28">
        <f t="shared" si="32"/>
        <v>1</v>
      </c>
      <c r="P545" s="43">
        <v>0</v>
      </c>
      <c r="Q545" s="2">
        <v>1</v>
      </c>
      <c r="R545" s="2">
        <v>0</v>
      </c>
      <c r="S545" s="2"/>
    </row>
    <row r="546" spans="1:19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5">
        <f t="shared" si="33"/>
        <v>3</v>
      </c>
      <c r="H546" s="29">
        <v>3</v>
      </c>
      <c r="I546" s="30">
        <v>2</v>
      </c>
      <c r="J546" s="27">
        <f t="shared" si="34"/>
        <v>0</v>
      </c>
      <c r="K546" s="28">
        <f t="shared" si="35"/>
        <v>0</v>
      </c>
      <c r="L546" s="50">
        <v>0</v>
      </c>
      <c r="M546" s="2">
        <v>0</v>
      </c>
      <c r="N546" s="50">
        <v>0</v>
      </c>
      <c r="O546" s="28">
        <f t="shared" si="32"/>
        <v>0</v>
      </c>
      <c r="P546" s="43">
        <v>0</v>
      </c>
      <c r="Q546" s="2">
        <v>0</v>
      </c>
      <c r="R546" s="2">
        <v>0</v>
      </c>
      <c r="S546" s="2"/>
    </row>
    <row r="547" spans="1:19" customFormat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5">
        <f t="shared" si="33"/>
        <v>6</v>
      </c>
      <c r="H547" s="29">
        <v>5</v>
      </c>
      <c r="I547" s="30">
        <v>2</v>
      </c>
      <c r="J547" s="27">
        <f t="shared" si="34"/>
        <v>1</v>
      </c>
      <c r="K547" s="28">
        <f t="shared" si="35"/>
        <v>1</v>
      </c>
      <c r="L547" s="50">
        <v>0</v>
      </c>
      <c r="M547" s="2">
        <v>0</v>
      </c>
      <c r="N547" s="50">
        <v>1</v>
      </c>
      <c r="O547" s="28">
        <f t="shared" si="32"/>
        <v>1</v>
      </c>
      <c r="P547" s="43">
        <v>0</v>
      </c>
      <c r="Q547" s="2">
        <v>0</v>
      </c>
      <c r="R547" s="2">
        <v>1</v>
      </c>
      <c r="S547" s="2"/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2">
        <v>0</v>
      </c>
      <c r="N548" s="50">
        <v>0</v>
      </c>
      <c r="O548" s="28">
        <f t="shared" si="32"/>
        <v>0</v>
      </c>
      <c r="P548" s="43">
        <v>0</v>
      </c>
      <c r="Q548" s="2">
        <v>0</v>
      </c>
      <c r="R548" s="2">
        <v>0</v>
      </c>
      <c r="S548" s="2"/>
    </row>
    <row r="549" spans="1:19" customFormat="1" hidden="1" x14ac:dyDescent="0.2">
      <c r="A549" s="2">
        <v>88490</v>
      </c>
      <c r="B549" s="3"/>
      <c r="C549" s="3"/>
      <c r="D549" s="93" t="s">
        <v>83</v>
      </c>
      <c r="E549" s="3" t="s">
        <v>1115</v>
      </c>
      <c r="F549" s="16" t="s">
        <v>1116</v>
      </c>
      <c r="G549" s="45">
        <f t="shared" si="33"/>
        <v>0</v>
      </c>
      <c r="H549" s="29">
        <v>0</v>
      </c>
      <c r="I549" s="30">
        <v>0</v>
      </c>
      <c r="J549" s="27">
        <f t="shared" si="34"/>
        <v>0</v>
      </c>
      <c r="K549" s="28">
        <f t="shared" si="35"/>
        <v>0</v>
      </c>
      <c r="L549" s="50">
        <v>0</v>
      </c>
      <c r="M549" s="2">
        <v>0</v>
      </c>
      <c r="N549" s="50">
        <v>0</v>
      </c>
      <c r="O549" s="28">
        <f t="shared" ref="O549:O612" si="36">MAX(P549:S549)</f>
        <v>0</v>
      </c>
      <c r="P549" s="43">
        <v>0</v>
      </c>
      <c r="Q549" s="2">
        <v>0</v>
      </c>
      <c r="R549" s="2">
        <v>0</v>
      </c>
      <c r="S549" s="2"/>
    </row>
    <row r="550" spans="1:19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5">
        <f t="shared" si="33"/>
        <v>2</v>
      </c>
      <c r="H550" s="29">
        <v>0</v>
      </c>
      <c r="I550" s="30">
        <v>0</v>
      </c>
      <c r="J550" s="27">
        <f t="shared" si="34"/>
        <v>2</v>
      </c>
      <c r="K550" s="28">
        <f t="shared" si="35"/>
        <v>11</v>
      </c>
      <c r="L550" s="50">
        <v>0</v>
      </c>
      <c r="M550" s="2">
        <v>0</v>
      </c>
      <c r="N550" s="50">
        <v>2</v>
      </c>
      <c r="O550" s="28">
        <f t="shared" si="36"/>
        <v>11</v>
      </c>
      <c r="P550" s="43">
        <v>0</v>
      </c>
      <c r="Q550" s="2">
        <v>0</v>
      </c>
      <c r="R550" s="2">
        <v>11</v>
      </c>
      <c r="S550" s="2"/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5">
        <f t="shared" si="33"/>
        <v>0</v>
      </c>
      <c r="H551" s="29">
        <v>0</v>
      </c>
      <c r="I551" s="30">
        <v>0</v>
      </c>
      <c r="J551" s="27">
        <f t="shared" si="34"/>
        <v>0</v>
      </c>
      <c r="K551" s="28">
        <f t="shared" si="35"/>
        <v>0</v>
      </c>
      <c r="L551" s="50">
        <v>0</v>
      </c>
      <c r="M551" s="2">
        <v>0</v>
      </c>
      <c r="N551" s="50">
        <v>0</v>
      </c>
      <c r="O551" s="28">
        <f t="shared" si="36"/>
        <v>0</v>
      </c>
      <c r="P551" s="43">
        <v>0</v>
      </c>
      <c r="Q551" s="2">
        <v>0</v>
      </c>
      <c r="R551" s="2">
        <v>0</v>
      </c>
      <c r="S551" s="2"/>
    </row>
    <row r="552" spans="1:19" customFormat="1" hidden="1" x14ac:dyDescent="0.2">
      <c r="A552" s="2">
        <v>88560</v>
      </c>
      <c r="B552" s="3"/>
      <c r="C552" s="3"/>
      <c r="D552" s="93" t="s">
        <v>98</v>
      </c>
      <c r="E552" s="3" t="s">
        <v>1121</v>
      </c>
      <c r="F552" s="16" t="s">
        <v>1122</v>
      </c>
      <c r="G552" s="45">
        <f t="shared" si="33"/>
        <v>0</v>
      </c>
      <c r="H552" s="29">
        <v>0</v>
      </c>
      <c r="I552" s="30">
        <v>0</v>
      </c>
      <c r="J552" s="27">
        <f t="shared" si="34"/>
        <v>0</v>
      </c>
      <c r="K552" s="28">
        <f t="shared" si="35"/>
        <v>0</v>
      </c>
      <c r="L552" s="50">
        <v>0</v>
      </c>
      <c r="M552" s="2">
        <v>0</v>
      </c>
      <c r="N552" s="50">
        <v>0</v>
      </c>
      <c r="O552" s="28">
        <f t="shared" si="36"/>
        <v>0</v>
      </c>
      <c r="P552" s="43">
        <v>0</v>
      </c>
      <c r="Q552" s="2">
        <v>0</v>
      </c>
      <c r="R552" s="2">
        <v>0</v>
      </c>
      <c r="S552" s="2"/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5">
        <f t="shared" si="33"/>
        <v>0</v>
      </c>
      <c r="H553" s="29">
        <v>0</v>
      </c>
      <c r="I553" s="30">
        <v>0</v>
      </c>
      <c r="J553" s="27">
        <f t="shared" si="34"/>
        <v>0</v>
      </c>
      <c r="K553" s="28">
        <f t="shared" si="35"/>
        <v>0</v>
      </c>
      <c r="L553" s="50">
        <v>0</v>
      </c>
      <c r="M553" s="2">
        <v>0</v>
      </c>
      <c r="N553" s="50">
        <v>0</v>
      </c>
      <c r="O553" s="28">
        <f t="shared" si="36"/>
        <v>0</v>
      </c>
      <c r="P553" s="43">
        <v>0</v>
      </c>
      <c r="Q553" s="2">
        <v>0</v>
      </c>
      <c r="R553" s="2">
        <v>0</v>
      </c>
      <c r="S553" s="2"/>
    </row>
    <row r="554" spans="1:19" customFormat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5">
        <f t="shared" si="33"/>
        <v>2</v>
      </c>
      <c r="H554" s="29">
        <v>1</v>
      </c>
      <c r="I554" s="30">
        <v>1</v>
      </c>
      <c r="J554" s="27">
        <f t="shared" si="34"/>
        <v>1</v>
      </c>
      <c r="K554" s="28">
        <f t="shared" si="35"/>
        <v>1</v>
      </c>
      <c r="L554" s="50">
        <v>0</v>
      </c>
      <c r="M554" s="2">
        <v>0</v>
      </c>
      <c r="N554" s="50">
        <v>1</v>
      </c>
      <c r="O554" s="28">
        <f t="shared" si="36"/>
        <v>1</v>
      </c>
      <c r="P554" s="43">
        <v>0</v>
      </c>
      <c r="Q554" s="2">
        <v>1</v>
      </c>
      <c r="R554" s="2">
        <v>0</v>
      </c>
      <c r="S554" s="2"/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5">
        <f t="shared" si="33"/>
        <v>0</v>
      </c>
      <c r="H555" s="29">
        <v>0</v>
      </c>
      <c r="I555" s="30">
        <v>0</v>
      </c>
      <c r="J555" s="27">
        <f t="shared" si="34"/>
        <v>0</v>
      </c>
      <c r="K555" s="28">
        <f t="shared" si="35"/>
        <v>0</v>
      </c>
      <c r="L555" s="50">
        <v>0</v>
      </c>
      <c r="M555" s="2">
        <v>0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/>
    </row>
    <row r="556" spans="1:19" hidden="1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/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/>
    </row>
    <row r="558" spans="1:19" customFormat="1" hidden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5">
        <f t="shared" si="33"/>
        <v>0</v>
      </c>
      <c r="H558" s="29">
        <v>0</v>
      </c>
      <c r="I558" s="30">
        <v>0</v>
      </c>
      <c r="J558" s="27">
        <f t="shared" si="34"/>
        <v>0</v>
      </c>
      <c r="K558" s="28">
        <f t="shared" si="35"/>
        <v>0</v>
      </c>
      <c r="L558" s="50">
        <v>0</v>
      </c>
      <c r="M558" s="2">
        <v>0</v>
      </c>
      <c r="N558" s="50">
        <v>0</v>
      </c>
      <c r="O558" s="28">
        <f t="shared" si="36"/>
        <v>0</v>
      </c>
      <c r="P558" s="43">
        <v>0</v>
      </c>
      <c r="Q558" s="2">
        <v>0</v>
      </c>
      <c r="R558" s="2">
        <v>0</v>
      </c>
      <c r="S558" s="2"/>
    </row>
    <row r="559" spans="1:19" customFormat="1" hidden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5">
        <f t="shared" si="33"/>
        <v>0</v>
      </c>
      <c r="H559" s="29">
        <v>0</v>
      </c>
      <c r="I559" s="30">
        <v>0</v>
      </c>
      <c r="J559" s="27">
        <f t="shared" si="34"/>
        <v>0</v>
      </c>
      <c r="K559" s="28">
        <f t="shared" si="35"/>
        <v>0</v>
      </c>
      <c r="L559" s="50">
        <v>0</v>
      </c>
      <c r="M559" s="2">
        <v>0</v>
      </c>
      <c r="N559" s="50">
        <v>0</v>
      </c>
      <c r="O559" s="28">
        <f t="shared" si="36"/>
        <v>0</v>
      </c>
      <c r="P559" s="43">
        <v>0</v>
      </c>
      <c r="Q559" s="2">
        <v>0</v>
      </c>
      <c r="R559" s="2">
        <v>0</v>
      </c>
      <c r="S559" s="2"/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5">
        <f t="shared" si="33"/>
        <v>3</v>
      </c>
      <c r="H560" s="29">
        <v>0</v>
      </c>
      <c r="I560" s="30">
        <v>0</v>
      </c>
      <c r="J560" s="27">
        <f t="shared" si="34"/>
        <v>3</v>
      </c>
      <c r="K560" s="28">
        <f t="shared" si="35"/>
        <v>1</v>
      </c>
      <c r="L560" s="50">
        <v>2</v>
      </c>
      <c r="M560" s="2">
        <v>1</v>
      </c>
      <c r="N560" s="50">
        <v>1</v>
      </c>
      <c r="O560" s="28">
        <f t="shared" si="36"/>
        <v>1</v>
      </c>
      <c r="P560" s="43">
        <v>0</v>
      </c>
      <c r="Q560" s="2">
        <v>1</v>
      </c>
      <c r="R560" s="2">
        <v>0</v>
      </c>
      <c r="S560" s="2"/>
    </row>
    <row r="561" spans="1:19" customFormat="1" hidden="1" x14ac:dyDescent="0.2">
      <c r="A561" s="2">
        <v>88770</v>
      </c>
      <c r="B561" s="3"/>
      <c r="C561" s="3"/>
      <c r="D561" s="93" t="s">
        <v>98</v>
      </c>
      <c r="E561" s="3" t="s">
        <v>1140</v>
      </c>
      <c r="F561" s="16" t="s">
        <v>1141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/>
    </row>
    <row r="562" spans="1:19" hidden="1" x14ac:dyDescent="0.2">
      <c r="A562" s="2">
        <v>88820</v>
      </c>
      <c r="B562" s="3"/>
      <c r="C562" s="3"/>
      <c r="D562" s="93" t="s">
        <v>98</v>
      </c>
      <c r="E562" s="3" t="s">
        <v>1142</v>
      </c>
      <c r="F562" s="16" t="s">
        <v>1143</v>
      </c>
      <c r="G562" s="45">
        <f t="shared" si="33"/>
        <v>0</v>
      </c>
      <c r="H562" s="29">
        <v>0</v>
      </c>
      <c r="I562" s="30">
        <v>0</v>
      </c>
      <c r="J562" s="27">
        <f t="shared" si="34"/>
        <v>0</v>
      </c>
      <c r="K562" s="28">
        <f t="shared" si="35"/>
        <v>0</v>
      </c>
      <c r="L562" s="50">
        <v>0</v>
      </c>
      <c r="M562" s="2">
        <v>0</v>
      </c>
      <c r="N562" s="50">
        <v>0</v>
      </c>
      <c r="O562" s="28">
        <f t="shared" si="36"/>
        <v>0</v>
      </c>
      <c r="P562" s="43">
        <v>0</v>
      </c>
      <c r="Q562" s="2">
        <v>0</v>
      </c>
      <c r="R562" s="2">
        <v>0</v>
      </c>
      <c r="S562" s="2"/>
    </row>
    <row r="563" spans="1:19" customFormat="1" hidden="1" x14ac:dyDescent="0.2">
      <c r="A563" s="2">
        <v>88830</v>
      </c>
      <c r="B563" s="3"/>
      <c r="C563" s="3"/>
      <c r="D563" s="93" t="s">
        <v>98</v>
      </c>
      <c r="E563" s="3" t="s">
        <v>1144</v>
      </c>
      <c r="F563" s="16" t="s">
        <v>1145</v>
      </c>
      <c r="G563" s="45">
        <f t="shared" si="33"/>
        <v>0</v>
      </c>
      <c r="H563" s="29">
        <v>0</v>
      </c>
      <c r="I563" s="30">
        <v>0</v>
      </c>
      <c r="J563" s="27">
        <f t="shared" si="34"/>
        <v>0</v>
      </c>
      <c r="K563" s="28">
        <f t="shared" si="35"/>
        <v>0</v>
      </c>
      <c r="L563" s="50">
        <v>0</v>
      </c>
      <c r="M563" s="2">
        <v>0</v>
      </c>
      <c r="N563" s="50">
        <v>0</v>
      </c>
      <c r="O563" s="28">
        <f t="shared" si="36"/>
        <v>0</v>
      </c>
      <c r="P563" s="43">
        <v>0</v>
      </c>
      <c r="Q563" s="2">
        <v>0</v>
      </c>
      <c r="R563" s="2">
        <v>0</v>
      </c>
      <c r="S563" s="2"/>
    </row>
    <row r="564" spans="1:19" customFormat="1" hidden="1" x14ac:dyDescent="0.2">
      <c r="A564" s="2">
        <v>88900</v>
      </c>
      <c r="B564" s="3"/>
      <c r="C564" s="3"/>
      <c r="D564" s="93" t="s">
        <v>83</v>
      </c>
      <c r="E564" s="3" t="s">
        <v>1146</v>
      </c>
      <c r="F564" s="16" t="s">
        <v>1147</v>
      </c>
      <c r="G564" s="45">
        <f t="shared" si="33"/>
        <v>0</v>
      </c>
      <c r="H564" s="29">
        <v>0</v>
      </c>
      <c r="I564" s="30">
        <v>0</v>
      </c>
      <c r="J564" s="27">
        <f t="shared" si="34"/>
        <v>0</v>
      </c>
      <c r="K564" s="28">
        <f t="shared" si="35"/>
        <v>0</v>
      </c>
      <c r="L564" s="50">
        <v>0</v>
      </c>
      <c r="M564" s="2">
        <v>0</v>
      </c>
      <c r="N564" s="50">
        <v>0</v>
      </c>
      <c r="O564" s="28">
        <f t="shared" si="36"/>
        <v>0</v>
      </c>
      <c r="P564" s="43">
        <v>0</v>
      </c>
      <c r="Q564" s="2">
        <v>0</v>
      </c>
      <c r="R564" s="2">
        <v>0</v>
      </c>
      <c r="S564" s="2"/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/>
    </row>
    <row r="566" spans="1:19" customFormat="1" hidden="1" x14ac:dyDescent="0.2">
      <c r="A566" s="2">
        <v>88970</v>
      </c>
      <c r="B566" s="3"/>
      <c r="C566" s="3"/>
      <c r="D566" s="93" t="s">
        <v>103</v>
      </c>
      <c r="E566" s="3" t="s">
        <v>1150</v>
      </c>
      <c r="F566" s="16" t="s">
        <v>1151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/>
    </row>
    <row r="567" spans="1:19" customFormat="1" hidden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5">
        <f t="shared" si="33"/>
        <v>0</v>
      </c>
      <c r="H567" s="29">
        <v>0</v>
      </c>
      <c r="I567" s="30">
        <v>0</v>
      </c>
      <c r="J567" s="27">
        <f t="shared" si="34"/>
        <v>0</v>
      </c>
      <c r="K567" s="28">
        <f t="shared" si="35"/>
        <v>0</v>
      </c>
      <c r="L567" s="50">
        <v>0</v>
      </c>
      <c r="M567" s="2">
        <v>0</v>
      </c>
      <c r="N567" s="50">
        <v>0</v>
      </c>
      <c r="O567" s="28">
        <f t="shared" si="36"/>
        <v>0</v>
      </c>
      <c r="P567" s="43">
        <v>0</v>
      </c>
      <c r="Q567" s="2">
        <v>0</v>
      </c>
      <c r="R567" s="2">
        <v>0</v>
      </c>
      <c r="S567" s="2"/>
    </row>
    <row r="568" spans="1:19" customFormat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5">
        <f t="shared" si="33"/>
        <v>6</v>
      </c>
      <c r="H568" s="29">
        <v>5</v>
      </c>
      <c r="I568" s="30">
        <v>1</v>
      </c>
      <c r="J568" s="27">
        <f t="shared" si="34"/>
        <v>1</v>
      </c>
      <c r="K568" s="28">
        <f t="shared" si="35"/>
        <v>1</v>
      </c>
      <c r="L568" s="50">
        <v>0</v>
      </c>
      <c r="M568" s="2">
        <v>0</v>
      </c>
      <c r="N568" s="50">
        <v>1</v>
      </c>
      <c r="O568" s="28">
        <f t="shared" si="36"/>
        <v>1</v>
      </c>
      <c r="P568" s="43">
        <v>1</v>
      </c>
      <c r="Q568" s="2">
        <v>0</v>
      </c>
      <c r="R568" s="2">
        <v>0</v>
      </c>
      <c r="S568" s="2"/>
    </row>
    <row r="569" spans="1:19" customFormat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5">
        <f t="shared" si="33"/>
        <v>2</v>
      </c>
      <c r="H569" s="94">
        <v>1</v>
      </c>
      <c r="I569" s="95">
        <v>1</v>
      </c>
      <c r="J569" s="27">
        <f t="shared" si="34"/>
        <v>1</v>
      </c>
      <c r="K569" s="28">
        <f t="shared" si="35"/>
        <v>1</v>
      </c>
      <c r="L569" s="50">
        <v>0</v>
      </c>
      <c r="M569" s="2">
        <v>0</v>
      </c>
      <c r="N569" s="50">
        <v>1</v>
      </c>
      <c r="O569" s="28">
        <f t="shared" si="36"/>
        <v>1</v>
      </c>
      <c r="P569" s="43">
        <v>1</v>
      </c>
      <c r="Q569" s="2">
        <v>0</v>
      </c>
      <c r="R569" s="2">
        <v>0</v>
      </c>
      <c r="S569" s="2"/>
    </row>
    <row r="570" spans="1:19" customFormat="1" hidden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5">
        <f t="shared" si="33"/>
        <v>0</v>
      </c>
      <c r="H570" s="29">
        <v>0</v>
      </c>
      <c r="I570" s="30">
        <v>0</v>
      </c>
      <c r="J570" s="27">
        <f t="shared" si="34"/>
        <v>0</v>
      </c>
      <c r="K570" s="28">
        <f t="shared" si="35"/>
        <v>0</v>
      </c>
      <c r="L570" s="50">
        <v>0</v>
      </c>
      <c r="M570" s="2">
        <v>0</v>
      </c>
      <c r="N570" s="50">
        <v>0</v>
      </c>
      <c r="O570" s="28">
        <f t="shared" si="36"/>
        <v>0</v>
      </c>
      <c r="P570" s="43">
        <v>0</v>
      </c>
      <c r="Q570" s="2">
        <v>0</v>
      </c>
      <c r="R570" s="2">
        <v>0</v>
      </c>
      <c r="S570" s="2"/>
    </row>
    <row r="571" spans="1:19" customFormat="1" hidden="1" x14ac:dyDescent="0.2">
      <c r="A571" s="2">
        <v>89560</v>
      </c>
      <c r="B571" s="3"/>
      <c r="C571" s="3"/>
      <c r="D571" s="93" t="s">
        <v>103</v>
      </c>
      <c r="E571" s="3" t="s">
        <v>1160</v>
      </c>
      <c r="F571" s="16" t="s">
        <v>1161</v>
      </c>
      <c r="G571" s="45">
        <f t="shared" si="33"/>
        <v>0</v>
      </c>
      <c r="H571" s="29">
        <v>0</v>
      </c>
      <c r="I571" s="30">
        <v>0</v>
      </c>
      <c r="J571" s="27">
        <f t="shared" si="34"/>
        <v>0</v>
      </c>
      <c r="K571" s="28">
        <f t="shared" si="35"/>
        <v>0</v>
      </c>
      <c r="L571" s="50">
        <v>0</v>
      </c>
      <c r="M571" s="2">
        <v>0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/>
    </row>
    <row r="572" spans="1:19" customFormat="1" hidden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5">
        <f t="shared" si="33"/>
        <v>0</v>
      </c>
      <c r="H572" s="29">
        <v>0</v>
      </c>
      <c r="I572" s="30">
        <v>0</v>
      </c>
      <c r="J572" s="27">
        <f t="shared" si="34"/>
        <v>0</v>
      </c>
      <c r="K572" s="28">
        <f t="shared" si="35"/>
        <v>0</v>
      </c>
      <c r="L572" s="50">
        <v>0</v>
      </c>
      <c r="M572" s="2">
        <v>0</v>
      </c>
      <c r="N572" s="50">
        <v>0</v>
      </c>
      <c r="O572" s="28">
        <f t="shared" si="36"/>
        <v>0</v>
      </c>
      <c r="P572" s="43">
        <v>0</v>
      </c>
      <c r="Q572" s="2">
        <v>0</v>
      </c>
      <c r="R572" s="2">
        <v>0</v>
      </c>
      <c r="S572" s="2"/>
    </row>
    <row r="573" spans="1:19" customFormat="1" hidden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5">
        <f t="shared" si="33"/>
        <v>0</v>
      </c>
      <c r="H573" s="29">
        <v>0</v>
      </c>
      <c r="I573" s="30">
        <v>0</v>
      </c>
      <c r="J573" s="27">
        <f t="shared" si="34"/>
        <v>0</v>
      </c>
      <c r="K573" s="28">
        <f t="shared" si="35"/>
        <v>0</v>
      </c>
      <c r="L573" s="50">
        <v>0</v>
      </c>
      <c r="M573" s="2">
        <v>0</v>
      </c>
      <c r="N573" s="50">
        <v>0</v>
      </c>
      <c r="O573" s="28">
        <f t="shared" si="36"/>
        <v>0</v>
      </c>
      <c r="P573" s="43">
        <v>0</v>
      </c>
      <c r="Q573" s="2">
        <v>0</v>
      </c>
      <c r="R573" s="2">
        <v>0</v>
      </c>
      <c r="S573" s="2"/>
    </row>
    <row r="574" spans="1:19" customFormat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5">
        <f t="shared" si="33"/>
        <v>2</v>
      </c>
      <c r="H574" s="29">
        <v>1</v>
      </c>
      <c r="I574" s="30">
        <v>1</v>
      </c>
      <c r="J574" s="27">
        <f t="shared" si="34"/>
        <v>1</v>
      </c>
      <c r="K574" s="28">
        <f t="shared" si="35"/>
        <v>1</v>
      </c>
      <c r="L574" s="50">
        <v>0</v>
      </c>
      <c r="M574" s="2">
        <v>0</v>
      </c>
      <c r="N574" s="50">
        <v>1</v>
      </c>
      <c r="O574" s="28">
        <f t="shared" si="36"/>
        <v>1</v>
      </c>
      <c r="P574" s="43">
        <v>1</v>
      </c>
      <c r="Q574" s="2">
        <v>0</v>
      </c>
      <c r="R574" s="2">
        <v>0</v>
      </c>
      <c r="S574" s="2"/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5">
        <f t="shared" si="33"/>
        <v>4</v>
      </c>
      <c r="H575" s="29">
        <v>3</v>
      </c>
      <c r="I575" s="30">
        <v>1</v>
      </c>
      <c r="J575" s="27">
        <f t="shared" si="34"/>
        <v>1</v>
      </c>
      <c r="K575" s="28">
        <f t="shared" si="35"/>
        <v>2</v>
      </c>
      <c r="L575" s="50">
        <v>0</v>
      </c>
      <c r="M575" s="2">
        <v>0</v>
      </c>
      <c r="N575" s="50">
        <v>1</v>
      </c>
      <c r="O575" s="28">
        <f t="shared" si="36"/>
        <v>2</v>
      </c>
      <c r="P575" s="43">
        <v>2</v>
      </c>
      <c r="Q575" s="2">
        <v>0</v>
      </c>
      <c r="R575" s="2">
        <v>0</v>
      </c>
      <c r="S575" s="2"/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5">
        <f t="shared" si="33"/>
        <v>11</v>
      </c>
      <c r="H576" s="29">
        <v>6</v>
      </c>
      <c r="I576" s="30">
        <v>5</v>
      </c>
      <c r="J576" s="27">
        <f t="shared" si="34"/>
        <v>5</v>
      </c>
      <c r="K576" s="28">
        <f t="shared" si="35"/>
        <v>10</v>
      </c>
      <c r="L576" s="50">
        <v>0</v>
      </c>
      <c r="M576" s="2">
        <v>0</v>
      </c>
      <c r="N576" s="50">
        <v>5</v>
      </c>
      <c r="O576" s="28">
        <f t="shared" si="36"/>
        <v>10</v>
      </c>
      <c r="P576" s="43">
        <v>5</v>
      </c>
      <c r="Q576" s="2">
        <v>1</v>
      </c>
      <c r="R576" s="2">
        <v>10</v>
      </c>
      <c r="S576" s="2"/>
    </row>
    <row r="577" spans="1:19" customFormat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5">
        <f t="shared" si="33"/>
        <v>3</v>
      </c>
      <c r="H577" s="29">
        <v>3</v>
      </c>
      <c r="I577" s="30">
        <v>1</v>
      </c>
      <c r="J577" s="27">
        <f t="shared" si="34"/>
        <v>0</v>
      </c>
      <c r="K577" s="28">
        <f t="shared" si="35"/>
        <v>0</v>
      </c>
      <c r="L577" s="50">
        <v>0</v>
      </c>
      <c r="M577" s="2">
        <v>0</v>
      </c>
      <c r="N577" s="50">
        <v>0</v>
      </c>
      <c r="O577" s="28">
        <f t="shared" si="36"/>
        <v>0</v>
      </c>
      <c r="P577" s="43">
        <v>0</v>
      </c>
      <c r="Q577" s="2">
        <v>0</v>
      </c>
      <c r="R577" s="2">
        <v>0</v>
      </c>
      <c r="S577" s="2"/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5">
        <f t="shared" ref="G578:G641" si="37">SUM(H578, J578)</f>
        <v>43</v>
      </c>
      <c r="H578" s="29">
        <v>37</v>
      </c>
      <c r="I578" s="30">
        <v>13</v>
      </c>
      <c r="J578" s="27">
        <f t="shared" ref="J578:J641" si="38">L578+N578</f>
        <v>6</v>
      </c>
      <c r="K578" s="28">
        <f t="shared" ref="K578:K641" si="39">MAX(P578:S578, M578)</f>
        <v>2</v>
      </c>
      <c r="L578" s="50">
        <v>3</v>
      </c>
      <c r="M578" s="2">
        <v>1</v>
      </c>
      <c r="N578" s="50">
        <v>3</v>
      </c>
      <c r="O578" s="28">
        <f t="shared" si="36"/>
        <v>2</v>
      </c>
      <c r="P578" s="43">
        <v>2</v>
      </c>
      <c r="Q578" s="2">
        <v>0</v>
      </c>
      <c r="R578" s="2">
        <v>0</v>
      </c>
      <c r="S578" s="2"/>
    </row>
    <row r="579" spans="1:19" customFormat="1" hidden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5">
        <f t="shared" si="37"/>
        <v>0</v>
      </c>
      <c r="H579" s="29">
        <v>0</v>
      </c>
      <c r="I579" s="30">
        <v>0</v>
      </c>
      <c r="J579" s="27">
        <f t="shared" si="38"/>
        <v>0</v>
      </c>
      <c r="K579" s="28">
        <f t="shared" si="39"/>
        <v>0</v>
      </c>
      <c r="L579" s="50">
        <v>0</v>
      </c>
      <c r="M579" s="2">
        <v>0</v>
      </c>
      <c r="N579" s="50">
        <v>0</v>
      </c>
      <c r="O579" s="28">
        <f t="shared" si="36"/>
        <v>0</v>
      </c>
      <c r="P579" s="43">
        <v>0</v>
      </c>
      <c r="Q579" s="2">
        <v>0</v>
      </c>
      <c r="R579" s="2">
        <v>0</v>
      </c>
      <c r="S579" s="2"/>
    </row>
    <row r="580" spans="1:19" customFormat="1" hidden="1" x14ac:dyDescent="0.2">
      <c r="A580" s="2">
        <v>89960</v>
      </c>
      <c r="B580" s="3"/>
      <c r="C580" s="3"/>
      <c r="D580" s="93" t="s">
        <v>83</v>
      </c>
      <c r="E580" s="3" t="s">
        <v>1178</v>
      </c>
      <c r="F580" s="16" t="s">
        <v>1179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/>
    </row>
    <row r="581" spans="1:19" customFormat="1" hidden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5">
        <f t="shared" si="37"/>
        <v>0</v>
      </c>
      <c r="H581" s="29">
        <v>0</v>
      </c>
      <c r="I581" s="30">
        <v>0</v>
      </c>
      <c r="J581" s="27">
        <f t="shared" si="38"/>
        <v>0</v>
      </c>
      <c r="K581" s="28">
        <f t="shared" si="39"/>
        <v>0</v>
      </c>
      <c r="L581" s="50">
        <v>0</v>
      </c>
      <c r="M581" s="2">
        <v>0</v>
      </c>
      <c r="N581" s="50">
        <v>0</v>
      </c>
      <c r="O581" s="28">
        <f t="shared" si="36"/>
        <v>0</v>
      </c>
      <c r="P581" s="43">
        <v>0</v>
      </c>
      <c r="Q581" s="2">
        <v>0</v>
      </c>
      <c r="R581" s="2">
        <v>0</v>
      </c>
      <c r="S581" s="2"/>
    </row>
    <row r="582" spans="1:19" customFormat="1" hidden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5">
        <f t="shared" si="37"/>
        <v>0</v>
      </c>
      <c r="H582" s="29">
        <v>0</v>
      </c>
      <c r="I582" s="30">
        <v>0</v>
      </c>
      <c r="J582" s="27">
        <f t="shared" si="38"/>
        <v>0</v>
      </c>
      <c r="K582" s="28">
        <f t="shared" si="39"/>
        <v>0</v>
      </c>
      <c r="L582" s="50">
        <v>0</v>
      </c>
      <c r="M582" s="2">
        <v>0</v>
      </c>
      <c r="N582" s="50">
        <v>0</v>
      </c>
      <c r="O582" s="28">
        <f t="shared" si="36"/>
        <v>0</v>
      </c>
      <c r="P582" s="43">
        <v>0</v>
      </c>
      <c r="Q582" s="2">
        <v>0</v>
      </c>
      <c r="R582" s="2">
        <v>0</v>
      </c>
      <c r="S582" s="2"/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5">
        <f t="shared" si="37"/>
        <v>19</v>
      </c>
      <c r="H583" s="29">
        <v>12</v>
      </c>
      <c r="I583" s="30">
        <v>3</v>
      </c>
      <c r="J583" s="27">
        <f t="shared" si="38"/>
        <v>7</v>
      </c>
      <c r="K583" s="28">
        <f t="shared" si="39"/>
        <v>4</v>
      </c>
      <c r="L583" s="50">
        <v>2</v>
      </c>
      <c r="M583" s="2">
        <v>1</v>
      </c>
      <c r="N583" s="50">
        <v>5</v>
      </c>
      <c r="O583" s="28">
        <f t="shared" si="36"/>
        <v>4</v>
      </c>
      <c r="P583" s="43">
        <v>3</v>
      </c>
      <c r="Q583" s="2">
        <v>4</v>
      </c>
      <c r="R583" s="2">
        <v>0</v>
      </c>
      <c r="S583" s="2"/>
    </row>
    <row r="584" spans="1:19" customFormat="1" hidden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5">
        <f t="shared" si="37"/>
        <v>0</v>
      </c>
      <c r="H584" s="29">
        <v>0</v>
      </c>
      <c r="I584" s="30">
        <v>0</v>
      </c>
      <c r="J584" s="27">
        <f t="shared" si="38"/>
        <v>0</v>
      </c>
      <c r="K584" s="28">
        <f t="shared" si="39"/>
        <v>0</v>
      </c>
      <c r="L584" s="50">
        <v>0</v>
      </c>
      <c r="M584" s="2">
        <v>0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/>
    </row>
    <row r="585" spans="1:19" customFormat="1" hidden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5">
        <f t="shared" si="37"/>
        <v>0</v>
      </c>
      <c r="H585" s="29">
        <v>0</v>
      </c>
      <c r="I585" s="30">
        <v>0</v>
      </c>
      <c r="J585" s="27">
        <f t="shared" si="38"/>
        <v>0</v>
      </c>
      <c r="K585" s="28">
        <f t="shared" si="39"/>
        <v>0</v>
      </c>
      <c r="L585" s="50">
        <v>0</v>
      </c>
      <c r="M585" s="2">
        <v>0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/>
    </row>
    <row r="586" spans="1:19" customFormat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5">
        <f t="shared" si="37"/>
        <v>2</v>
      </c>
      <c r="H586" s="29">
        <v>0</v>
      </c>
      <c r="I586" s="30">
        <v>0</v>
      </c>
      <c r="J586" s="27">
        <f t="shared" si="38"/>
        <v>2</v>
      </c>
      <c r="K586" s="28">
        <f t="shared" si="39"/>
        <v>1</v>
      </c>
      <c r="L586" s="50">
        <v>0</v>
      </c>
      <c r="M586" s="2">
        <v>0</v>
      </c>
      <c r="N586" s="50">
        <v>2</v>
      </c>
      <c r="O586" s="28">
        <f t="shared" si="36"/>
        <v>1</v>
      </c>
      <c r="P586" s="43">
        <v>0</v>
      </c>
      <c r="Q586" s="2">
        <v>1</v>
      </c>
      <c r="R586" s="2">
        <v>1</v>
      </c>
      <c r="S586" s="2"/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/>
    </row>
    <row r="588" spans="1:19" customFormat="1" x14ac:dyDescent="0.2">
      <c r="A588" s="2">
        <v>90360</v>
      </c>
      <c r="B588" s="3"/>
      <c r="C588" s="3"/>
      <c r="D588" s="93" t="s">
        <v>83</v>
      </c>
      <c r="E588" s="3" t="s">
        <v>1194</v>
      </c>
      <c r="F588" s="16" t="s">
        <v>1195</v>
      </c>
      <c r="G588" s="45">
        <f t="shared" si="37"/>
        <v>3</v>
      </c>
      <c r="H588" s="29">
        <v>2</v>
      </c>
      <c r="I588" s="30">
        <v>1</v>
      </c>
      <c r="J588" s="27">
        <f t="shared" si="38"/>
        <v>1</v>
      </c>
      <c r="K588" s="28">
        <f t="shared" si="39"/>
        <v>1</v>
      </c>
      <c r="L588" s="50">
        <v>0</v>
      </c>
      <c r="M588" s="2">
        <v>0</v>
      </c>
      <c r="N588" s="50">
        <v>1</v>
      </c>
      <c r="O588" s="28">
        <f t="shared" si="36"/>
        <v>1</v>
      </c>
      <c r="P588" s="43">
        <v>0</v>
      </c>
      <c r="Q588" s="2">
        <v>1</v>
      </c>
      <c r="R588" s="2">
        <v>0</v>
      </c>
      <c r="S588" s="2"/>
    </row>
    <row r="589" spans="1:19" customFormat="1" hidden="1" x14ac:dyDescent="0.2">
      <c r="A589" s="2">
        <v>90390</v>
      </c>
      <c r="B589" s="3"/>
      <c r="C589" s="3"/>
      <c r="D589" s="93" t="s">
        <v>98</v>
      </c>
      <c r="E589" s="3" t="s">
        <v>1196</v>
      </c>
      <c r="F589" s="16" t="s">
        <v>1197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/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/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/>
    </row>
    <row r="592" spans="1:19" x14ac:dyDescent="0.2">
      <c r="A592" s="40">
        <v>90450.5</v>
      </c>
      <c r="B592" s="3" t="s">
        <v>434</v>
      </c>
      <c r="C592" s="3" t="s">
        <v>434</v>
      </c>
      <c r="D592" s="3" t="s">
        <v>113</v>
      </c>
      <c r="E592" s="3" t="s">
        <v>1201</v>
      </c>
      <c r="F592" s="16" t="s">
        <v>1202</v>
      </c>
      <c r="G592" s="45">
        <f t="shared" si="37"/>
        <v>43</v>
      </c>
      <c r="H592" s="29">
        <v>38</v>
      </c>
      <c r="I592" s="30">
        <v>6</v>
      </c>
      <c r="J592" s="27">
        <f t="shared" si="38"/>
        <v>5</v>
      </c>
      <c r="K592" s="28">
        <f t="shared" si="39"/>
        <v>1</v>
      </c>
      <c r="L592" s="50">
        <v>3</v>
      </c>
      <c r="M592" s="2">
        <v>1</v>
      </c>
      <c r="N592" s="50">
        <v>2</v>
      </c>
      <c r="O592" s="28">
        <f t="shared" si="36"/>
        <v>1</v>
      </c>
      <c r="P592" s="43">
        <v>1</v>
      </c>
      <c r="Q592" s="2">
        <v>0</v>
      </c>
      <c r="R592" s="2">
        <v>0</v>
      </c>
      <c r="S592" s="2"/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2">
        <v>0</v>
      </c>
      <c r="N593" s="50">
        <v>0</v>
      </c>
      <c r="O593" s="28">
        <f t="shared" si="36"/>
        <v>0</v>
      </c>
      <c r="P593" s="43">
        <v>0</v>
      </c>
      <c r="Q593" s="2">
        <v>0</v>
      </c>
      <c r="R593" s="2">
        <v>0</v>
      </c>
      <c r="S593" s="2"/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/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5">
        <f t="shared" si="37"/>
        <v>1</v>
      </c>
      <c r="H595" s="29">
        <v>0</v>
      </c>
      <c r="I595" s="30">
        <v>0</v>
      </c>
      <c r="J595" s="27">
        <f t="shared" si="38"/>
        <v>1</v>
      </c>
      <c r="K595" s="28">
        <f t="shared" si="39"/>
        <v>2</v>
      </c>
      <c r="L595" s="50">
        <v>0</v>
      </c>
      <c r="M595" s="2">
        <v>0</v>
      </c>
      <c r="N595" s="50">
        <v>1</v>
      </c>
      <c r="O595" s="28">
        <f t="shared" si="36"/>
        <v>2</v>
      </c>
      <c r="P595" s="43">
        <v>2</v>
      </c>
      <c r="Q595" s="2">
        <v>0</v>
      </c>
      <c r="R595" s="2">
        <v>0</v>
      </c>
      <c r="S595" s="2"/>
    </row>
    <row r="596" spans="1:19" customFormat="1" hidden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5">
        <f t="shared" si="37"/>
        <v>0</v>
      </c>
      <c r="H596" s="29">
        <v>0</v>
      </c>
      <c r="I596" s="30">
        <v>0</v>
      </c>
      <c r="J596" s="27">
        <f t="shared" si="38"/>
        <v>0</v>
      </c>
      <c r="K596" s="28">
        <f t="shared" si="39"/>
        <v>0</v>
      </c>
      <c r="L596" s="50">
        <v>0</v>
      </c>
      <c r="M596" s="2">
        <v>0</v>
      </c>
      <c r="N596" s="50">
        <v>0</v>
      </c>
      <c r="O596" s="28">
        <f t="shared" si="36"/>
        <v>0</v>
      </c>
      <c r="P596" s="43">
        <v>0</v>
      </c>
      <c r="Q596" s="2">
        <v>0</v>
      </c>
      <c r="R596" s="2">
        <v>0</v>
      </c>
      <c r="S596" s="2"/>
    </row>
    <row r="597" spans="1:19" customFormat="1" hidden="1" x14ac:dyDescent="0.2">
      <c r="A597" s="2">
        <v>90540</v>
      </c>
      <c r="B597" s="3"/>
      <c r="C597" s="3"/>
      <c r="D597" s="93" t="s">
        <v>83</v>
      </c>
      <c r="E597" s="3" t="s">
        <v>1211</v>
      </c>
      <c r="F597" s="16" t="s">
        <v>1212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2">
        <v>0</v>
      </c>
      <c r="N597" s="50">
        <v>0</v>
      </c>
      <c r="O597" s="28">
        <f t="shared" si="36"/>
        <v>0</v>
      </c>
      <c r="P597" s="43">
        <v>0</v>
      </c>
      <c r="Q597" s="2">
        <v>0</v>
      </c>
      <c r="R597" s="2">
        <v>0</v>
      </c>
      <c r="S597" s="2"/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5">
        <f t="shared" si="37"/>
        <v>36</v>
      </c>
      <c r="H598" s="29">
        <v>26</v>
      </c>
      <c r="I598" s="30">
        <v>6</v>
      </c>
      <c r="J598" s="27">
        <f t="shared" si="38"/>
        <v>10</v>
      </c>
      <c r="K598" s="28">
        <f t="shared" si="39"/>
        <v>10</v>
      </c>
      <c r="L598" s="50">
        <v>4</v>
      </c>
      <c r="M598" s="2">
        <v>5</v>
      </c>
      <c r="N598" s="50">
        <v>6</v>
      </c>
      <c r="O598" s="28">
        <f t="shared" si="36"/>
        <v>10</v>
      </c>
      <c r="P598" s="43">
        <v>10</v>
      </c>
      <c r="Q598" s="2">
        <v>1</v>
      </c>
      <c r="R598" s="2">
        <v>0</v>
      </c>
      <c r="S598" s="2"/>
    </row>
    <row r="599" spans="1:19" customFormat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5">
        <f t="shared" si="37"/>
        <v>16</v>
      </c>
      <c r="H599" s="29">
        <v>15</v>
      </c>
      <c r="I599" s="30">
        <v>5</v>
      </c>
      <c r="J599" s="27">
        <f t="shared" si="38"/>
        <v>1</v>
      </c>
      <c r="K599" s="28">
        <f t="shared" si="39"/>
        <v>1</v>
      </c>
      <c r="L599" s="50">
        <v>0</v>
      </c>
      <c r="M599" s="2">
        <v>0</v>
      </c>
      <c r="N599" s="50">
        <v>1</v>
      </c>
      <c r="O599" s="28">
        <f t="shared" si="36"/>
        <v>1</v>
      </c>
      <c r="P599" s="43">
        <v>1</v>
      </c>
      <c r="Q599" s="2">
        <v>0</v>
      </c>
      <c r="R599" s="2">
        <v>0</v>
      </c>
      <c r="S599" s="2"/>
    </row>
    <row r="600" spans="1:19" customFormat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5">
        <f t="shared" si="37"/>
        <v>6</v>
      </c>
      <c r="H600" s="29">
        <v>5</v>
      </c>
      <c r="I600" s="30">
        <v>2</v>
      </c>
      <c r="J600" s="27">
        <f t="shared" si="38"/>
        <v>1</v>
      </c>
      <c r="K600" s="28">
        <f t="shared" si="39"/>
        <v>1</v>
      </c>
      <c r="L600" s="50">
        <v>0</v>
      </c>
      <c r="M600" s="2">
        <v>0</v>
      </c>
      <c r="N600" s="50">
        <v>1</v>
      </c>
      <c r="O600" s="28">
        <f t="shared" si="36"/>
        <v>1</v>
      </c>
      <c r="P600" s="43">
        <v>1</v>
      </c>
      <c r="Q600" s="2">
        <v>0</v>
      </c>
      <c r="R600" s="2">
        <v>0</v>
      </c>
      <c r="S600" s="2"/>
    </row>
    <row r="601" spans="1:19" customFormat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5">
        <f t="shared" si="37"/>
        <v>9</v>
      </c>
      <c r="H601" s="29">
        <v>9</v>
      </c>
      <c r="I601" s="30">
        <v>1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/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/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/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/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2">
        <v>0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/>
    </row>
    <row r="606" spans="1:19" customFormat="1" hidden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/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/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2">
        <v>0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/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1230</v>
      </c>
      <c r="F608" s="16" t="s">
        <v>1231</v>
      </c>
      <c r="G608" s="45">
        <f t="shared" si="37"/>
        <v>4</v>
      </c>
      <c r="H608" s="29">
        <v>0</v>
      </c>
      <c r="I608" s="30">
        <v>0</v>
      </c>
      <c r="J608" s="27">
        <f t="shared" si="38"/>
        <v>4</v>
      </c>
      <c r="K608" s="28">
        <f t="shared" si="39"/>
        <v>1</v>
      </c>
      <c r="L608" s="50">
        <v>0</v>
      </c>
      <c r="M608" s="2">
        <v>0</v>
      </c>
      <c r="N608" s="50">
        <v>4</v>
      </c>
      <c r="O608" s="28">
        <f t="shared" si="36"/>
        <v>1</v>
      </c>
      <c r="P608" s="43">
        <v>1</v>
      </c>
      <c r="Q608" s="2">
        <v>1</v>
      </c>
      <c r="R608" s="2">
        <v>1</v>
      </c>
      <c r="S608" s="2"/>
    </row>
    <row r="609" spans="1:19" customFormat="1" hidden="1" x14ac:dyDescent="0.2">
      <c r="A609" s="2">
        <v>90920</v>
      </c>
      <c r="B609" s="3"/>
      <c r="C609" s="3"/>
      <c r="D609" s="3" t="s">
        <v>0</v>
      </c>
      <c r="E609" s="3" t="s">
        <v>1232</v>
      </c>
      <c r="F609" s="16" t="s">
        <v>1233</v>
      </c>
      <c r="G609" s="45">
        <f t="shared" si="37"/>
        <v>0</v>
      </c>
      <c r="H609" s="29">
        <v>0</v>
      </c>
      <c r="I609" s="30">
        <v>0</v>
      </c>
      <c r="J609" s="27">
        <f t="shared" si="38"/>
        <v>0</v>
      </c>
      <c r="K609" s="28">
        <f t="shared" si="39"/>
        <v>0</v>
      </c>
      <c r="L609" s="50">
        <v>0</v>
      </c>
      <c r="M609" s="2">
        <v>0</v>
      </c>
      <c r="N609" s="50">
        <v>0</v>
      </c>
      <c r="O609" s="28">
        <f t="shared" si="36"/>
        <v>0</v>
      </c>
      <c r="P609" s="43">
        <v>0</v>
      </c>
      <c r="Q609" s="2">
        <v>0</v>
      </c>
      <c r="R609" s="2">
        <v>0</v>
      </c>
      <c r="S609" s="2"/>
    </row>
    <row r="610" spans="1:19" x14ac:dyDescent="0.2">
      <c r="A610" s="2">
        <v>90930</v>
      </c>
      <c r="B610" s="3"/>
      <c r="C610" s="3"/>
      <c r="D610" s="3" t="s">
        <v>45</v>
      </c>
      <c r="E610" s="3" t="s">
        <v>1234</v>
      </c>
      <c r="F610" s="16" t="s">
        <v>1235</v>
      </c>
      <c r="G610" s="45">
        <f t="shared" si="37"/>
        <v>7</v>
      </c>
      <c r="H610" s="29">
        <v>6</v>
      </c>
      <c r="I610" s="30">
        <v>2</v>
      </c>
      <c r="J610" s="27">
        <f t="shared" si="38"/>
        <v>1</v>
      </c>
      <c r="K610" s="28">
        <f t="shared" si="39"/>
        <v>1</v>
      </c>
      <c r="L610" s="50">
        <v>0</v>
      </c>
      <c r="M610" s="2">
        <v>0</v>
      </c>
      <c r="N610" s="50">
        <v>1</v>
      </c>
      <c r="O610" s="28">
        <f t="shared" si="36"/>
        <v>1</v>
      </c>
      <c r="P610" s="43">
        <v>1</v>
      </c>
      <c r="Q610" s="2">
        <v>0</v>
      </c>
      <c r="R610" s="2">
        <v>0</v>
      </c>
      <c r="S610" s="2"/>
    </row>
    <row r="611" spans="1:19" customFormat="1" hidden="1" x14ac:dyDescent="0.2">
      <c r="A611" s="2">
        <v>90970</v>
      </c>
      <c r="B611" s="3"/>
      <c r="C611" s="3"/>
      <c r="D611" s="3" t="s">
        <v>45</v>
      </c>
      <c r="E611" s="3" t="s">
        <v>1236</v>
      </c>
      <c r="F611" s="16" t="s">
        <v>1237</v>
      </c>
      <c r="G611" s="45">
        <f t="shared" si="37"/>
        <v>0</v>
      </c>
      <c r="H611" s="29">
        <v>0</v>
      </c>
      <c r="I611" s="30">
        <v>0</v>
      </c>
      <c r="J611" s="27">
        <f t="shared" si="38"/>
        <v>0</v>
      </c>
      <c r="K611" s="28">
        <f t="shared" si="39"/>
        <v>0</v>
      </c>
      <c r="L611" s="50">
        <v>0</v>
      </c>
      <c r="M611" s="2">
        <v>0</v>
      </c>
      <c r="N611" s="50">
        <v>0</v>
      </c>
      <c r="O611" s="28">
        <f t="shared" si="36"/>
        <v>0</v>
      </c>
      <c r="P611" s="43">
        <v>0</v>
      </c>
      <c r="Q611" s="2">
        <v>0</v>
      </c>
      <c r="R611" s="2">
        <v>0</v>
      </c>
      <c r="S611" s="2"/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1238</v>
      </c>
      <c r="F612" s="16" t="s">
        <v>1239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/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1240</v>
      </c>
      <c r="F613" s="16" t="s">
        <v>1241</v>
      </c>
      <c r="G613" s="45">
        <f t="shared" si="37"/>
        <v>6</v>
      </c>
      <c r="H613" s="29">
        <v>3</v>
      </c>
      <c r="I613" s="30">
        <v>2</v>
      </c>
      <c r="J613" s="27">
        <f t="shared" si="38"/>
        <v>3</v>
      </c>
      <c r="K613" s="28">
        <f t="shared" si="39"/>
        <v>2</v>
      </c>
      <c r="L613" s="50">
        <v>0</v>
      </c>
      <c r="M613" s="2">
        <v>0</v>
      </c>
      <c r="N613" s="50">
        <v>3</v>
      </c>
      <c r="O613" s="28">
        <f t="shared" ref="O613:O676" si="40">MAX(P613:S613)</f>
        <v>2</v>
      </c>
      <c r="P613" s="43">
        <v>2</v>
      </c>
      <c r="Q613" s="2">
        <v>0</v>
      </c>
      <c r="R613" s="2">
        <v>2</v>
      </c>
      <c r="S613" s="2"/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1242</v>
      </c>
      <c r="F614" s="16" t="s">
        <v>1243</v>
      </c>
      <c r="G614" s="45">
        <f t="shared" si="37"/>
        <v>13</v>
      </c>
      <c r="H614" s="29">
        <v>7</v>
      </c>
      <c r="I614" s="30">
        <v>2</v>
      </c>
      <c r="J614" s="27">
        <f t="shared" si="38"/>
        <v>6</v>
      </c>
      <c r="K614" s="28">
        <f t="shared" si="39"/>
        <v>2</v>
      </c>
      <c r="L614" s="50">
        <v>1</v>
      </c>
      <c r="M614" s="2">
        <v>2</v>
      </c>
      <c r="N614" s="50">
        <v>5</v>
      </c>
      <c r="O614" s="28">
        <f t="shared" si="40"/>
        <v>2</v>
      </c>
      <c r="P614" s="43">
        <v>2</v>
      </c>
      <c r="Q614" s="2">
        <v>0</v>
      </c>
      <c r="R614" s="2">
        <v>2</v>
      </c>
      <c r="S614" s="2"/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1244</v>
      </c>
      <c r="F615" s="16" t="s">
        <v>1245</v>
      </c>
      <c r="G615" s="45">
        <f t="shared" si="37"/>
        <v>0</v>
      </c>
      <c r="H615" s="29">
        <v>0</v>
      </c>
      <c r="I615" s="30">
        <v>0</v>
      </c>
      <c r="J615" s="27">
        <f t="shared" si="38"/>
        <v>0</v>
      </c>
      <c r="K615" s="28">
        <f t="shared" si="39"/>
        <v>0</v>
      </c>
      <c r="L615" s="50">
        <v>0</v>
      </c>
      <c r="M615" s="2">
        <v>0</v>
      </c>
      <c r="N615" s="50">
        <v>0</v>
      </c>
      <c r="O615" s="28">
        <f t="shared" si="40"/>
        <v>0</v>
      </c>
      <c r="P615" s="43">
        <v>0</v>
      </c>
      <c r="Q615" s="2">
        <v>0</v>
      </c>
      <c r="R615" s="2">
        <v>0</v>
      </c>
      <c r="S615" s="2"/>
    </row>
    <row r="616" spans="1:19" customFormat="1" hidden="1" x14ac:dyDescent="0.2">
      <c r="A616" s="2">
        <v>91180</v>
      </c>
      <c r="B616" s="3"/>
      <c r="C616" s="3"/>
      <c r="D616" s="3" t="s">
        <v>45</v>
      </c>
      <c r="E616" s="3" t="s">
        <v>1246</v>
      </c>
      <c r="F616" s="16" t="s">
        <v>1247</v>
      </c>
      <c r="G616" s="45">
        <f t="shared" si="37"/>
        <v>0</v>
      </c>
      <c r="H616" s="29">
        <v>0</v>
      </c>
      <c r="I616" s="30">
        <v>0</v>
      </c>
      <c r="J616" s="27">
        <f t="shared" si="38"/>
        <v>0</v>
      </c>
      <c r="K616" s="28">
        <f t="shared" si="39"/>
        <v>0</v>
      </c>
      <c r="L616" s="50">
        <v>0</v>
      </c>
      <c r="M616" s="2">
        <v>0</v>
      </c>
      <c r="N616" s="50">
        <v>0</v>
      </c>
      <c r="O616" s="28">
        <f t="shared" si="40"/>
        <v>0</v>
      </c>
      <c r="P616" s="43">
        <v>0</v>
      </c>
      <c r="Q616" s="2">
        <v>0</v>
      </c>
      <c r="R616" s="2">
        <v>0</v>
      </c>
      <c r="S616" s="2"/>
    </row>
    <row r="617" spans="1:19" customFormat="1" hidden="1" x14ac:dyDescent="0.2">
      <c r="A617" s="2">
        <v>91220</v>
      </c>
      <c r="B617" s="3"/>
      <c r="C617" s="3"/>
      <c r="D617" s="3" t="s">
        <v>45</v>
      </c>
      <c r="E617" s="3" t="s">
        <v>1248</v>
      </c>
      <c r="F617" s="16" t="s">
        <v>1249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2">
        <v>0</v>
      </c>
      <c r="N617" s="50">
        <v>0</v>
      </c>
      <c r="O617" s="28">
        <f t="shared" si="40"/>
        <v>0</v>
      </c>
      <c r="P617" s="43">
        <v>0</v>
      </c>
      <c r="Q617" s="2">
        <v>0</v>
      </c>
      <c r="R617" s="2">
        <v>0</v>
      </c>
      <c r="S617" s="2"/>
    </row>
    <row r="618" spans="1:19" customFormat="1" hidden="1" x14ac:dyDescent="0.2">
      <c r="A618" s="2">
        <v>91340</v>
      </c>
      <c r="B618" s="3"/>
      <c r="C618" s="3"/>
      <c r="D618" s="3" t="s">
        <v>548</v>
      </c>
      <c r="E618" s="3" t="s">
        <v>1250</v>
      </c>
      <c r="F618" s="16" t="s">
        <v>2102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/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1251</v>
      </c>
      <c r="F619" s="16" t="s">
        <v>1252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/>
    </row>
    <row r="620" spans="1:19" customFormat="1" hidden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1253</v>
      </c>
      <c r="F620" s="16"/>
      <c r="G620" s="45">
        <f t="shared" si="37"/>
        <v>0</v>
      </c>
      <c r="H620" s="29">
        <v>0</v>
      </c>
      <c r="I620" s="30">
        <v>0</v>
      </c>
      <c r="J620" s="27">
        <f t="shared" si="38"/>
        <v>0</v>
      </c>
      <c r="K620" s="28">
        <f t="shared" si="39"/>
        <v>0</v>
      </c>
      <c r="L620" s="50">
        <v>0</v>
      </c>
      <c r="M620" s="2">
        <v>0</v>
      </c>
      <c r="N620" s="50">
        <v>0</v>
      </c>
      <c r="O620" s="28">
        <f t="shared" si="40"/>
        <v>0</v>
      </c>
      <c r="P620" s="43">
        <v>0</v>
      </c>
      <c r="Q620" s="2">
        <v>0</v>
      </c>
      <c r="R620" s="2">
        <v>0</v>
      </c>
      <c r="S620" s="2"/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1254</v>
      </c>
      <c r="F621" s="16"/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2">
        <v>0</v>
      </c>
      <c r="N621" s="50">
        <v>0</v>
      </c>
      <c r="O621" s="28">
        <f t="shared" si="40"/>
        <v>0</v>
      </c>
      <c r="P621" s="43">
        <v>0</v>
      </c>
      <c r="Q621" s="2">
        <v>0</v>
      </c>
      <c r="R621" s="2">
        <v>0</v>
      </c>
      <c r="S621" s="2"/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1255</v>
      </c>
      <c r="F622" s="16" t="s">
        <v>1256</v>
      </c>
      <c r="G622" s="45">
        <f t="shared" si="37"/>
        <v>7</v>
      </c>
      <c r="H622" s="29">
        <v>6</v>
      </c>
      <c r="I622" s="30">
        <v>2</v>
      </c>
      <c r="J622" s="27">
        <f t="shared" si="38"/>
        <v>1</v>
      </c>
      <c r="K622" s="28">
        <f t="shared" si="39"/>
        <v>2</v>
      </c>
      <c r="L622" s="50">
        <v>0</v>
      </c>
      <c r="M622" s="2">
        <v>0</v>
      </c>
      <c r="N622" s="50">
        <v>1</v>
      </c>
      <c r="O622" s="28">
        <f t="shared" si="40"/>
        <v>2</v>
      </c>
      <c r="P622" s="43">
        <v>2</v>
      </c>
      <c r="Q622" s="2">
        <v>0</v>
      </c>
      <c r="R622" s="2">
        <v>0</v>
      </c>
      <c r="S622" s="2"/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1257</v>
      </c>
      <c r="F623" s="16"/>
      <c r="G623" s="45">
        <f t="shared" si="37"/>
        <v>0</v>
      </c>
      <c r="H623" s="29">
        <v>0</v>
      </c>
      <c r="I623" s="30">
        <v>0</v>
      </c>
      <c r="J623" s="27">
        <f t="shared" si="38"/>
        <v>0</v>
      </c>
      <c r="K623" s="28">
        <f t="shared" si="39"/>
        <v>0</v>
      </c>
      <c r="L623" s="50">
        <v>0</v>
      </c>
      <c r="M623" s="2">
        <v>0</v>
      </c>
      <c r="N623" s="50">
        <v>0</v>
      </c>
      <c r="O623" s="28">
        <f t="shared" si="40"/>
        <v>0</v>
      </c>
      <c r="P623" s="43">
        <v>0</v>
      </c>
      <c r="Q623" s="2">
        <v>0</v>
      </c>
      <c r="R623" s="2">
        <v>0</v>
      </c>
      <c r="S623" s="2"/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1258</v>
      </c>
      <c r="F624" s="16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/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1259</v>
      </c>
      <c r="F625" s="16" t="s">
        <v>1260</v>
      </c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/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1261</v>
      </c>
      <c r="F626" s="16" t="s">
        <v>1262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/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1263</v>
      </c>
      <c r="F627" s="16" t="s">
        <v>1264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/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1265</v>
      </c>
      <c r="F628" s="16" t="s">
        <v>1266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/>
    </row>
    <row r="629" spans="1:19" customFormat="1" hidden="1" x14ac:dyDescent="0.2">
      <c r="A629" s="2">
        <v>91980</v>
      </c>
      <c r="B629" s="3"/>
      <c r="C629" s="3"/>
      <c r="D629" s="93" t="s">
        <v>98</v>
      </c>
      <c r="E629" s="3" t="s">
        <v>1267</v>
      </c>
      <c r="F629" s="16" t="s">
        <v>1268</v>
      </c>
      <c r="G629" s="45">
        <f t="shared" si="37"/>
        <v>0</v>
      </c>
      <c r="H629" s="29">
        <v>0</v>
      </c>
      <c r="I629" s="30">
        <v>0</v>
      </c>
      <c r="J629" s="27">
        <f t="shared" si="38"/>
        <v>0</v>
      </c>
      <c r="K629" s="28">
        <f t="shared" si="39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/>
    </row>
    <row r="630" spans="1:19" x14ac:dyDescent="0.2">
      <c r="A630" s="2">
        <v>91990</v>
      </c>
      <c r="B630" s="3"/>
      <c r="C630" s="3"/>
      <c r="D630" s="3" t="s">
        <v>45</v>
      </c>
      <c r="E630" s="3" t="s">
        <v>1269</v>
      </c>
      <c r="F630" s="16" t="s">
        <v>1270</v>
      </c>
      <c r="G630" s="45">
        <f t="shared" si="37"/>
        <v>1</v>
      </c>
      <c r="H630" s="29">
        <v>1</v>
      </c>
      <c r="I630" s="30">
        <v>1</v>
      </c>
      <c r="J630" s="27">
        <f t="shared" si="38"/>
        <v>0</v>
      </c>
      <c r="K630" s="28">
        <f t="shared" si="39"/>
        <v>0</v>
      </c>
      <c r="L630" s="50">
        <v>0</v>
      </c>
      <c r="M630" s="2">
        <v>0</v>
      </c>
      <c r="N630" s="50">
        <v>0</v>
      </c>
      <c r="O630" s="28">
        <f t="shared" si="40"/>
        <v>0</v>
      </c>
      <c r="P630" s="43">
        <v>0</v>
      </c>
      <c r="Q630" s="2">
        <v>0</v>
      </c>
      <c r="R630" s="2">
        <v>0</v>
      </c>
      <c r="S630" s="2"/>
    </row>
    <row r="631" spans="1:19" customFormat="1" hidden="1" x14ac:dyDescent="0.2">
      <c r="A631" s="2">
        <v>92030</v>
      </c>
      <c r="B631" s="3"/>
      <c r="C631" s="3"/>
      <c r="D631" s="93" t="s">
        <v>103</v>
      </c>
      <c r="E631" s="3" t="s">
        <v>1271</v>
      </c>
      <c r="F631" s="16" t="s">
        <v>1272</v>
      </c>
      <c r="G631" s="45">
        <f t="shared" si="37"/>
        <v>0</v>
      </c>
      <c r="H631" s="29">
        <v>0</v>
      </c>
      <c r="I631" s="30">
        <v>0</v>
      </c>
      <c r="J631" s="27">
        <f t="shared" si="38"/>
        <v>0</v>
      </c>
      <c r="K631" s="28">
        <f t="shared" si="39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/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1273</v>
      </c>
      <c r="F632" s="16" t="s">
        <v>1274</v>
      </c>
      <c r="G632" s="45">
        <f t="shared" si="37"/>
        <v>0</v>
      </c>
      <c r="H632" s="29">
        <v>0</v>
      </c>
      <c r="I632" s="30">
        <v>0</v>
      </c>
      <c r="J632" s="27">
        <f t="shared" si="38"/>
        <v>0</v>
      </c>
      <c r="K632" s="28">
        <f t="shared" si="39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/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1275</v>
      </c>
      <c r="F633" s="16" t="s">
        <v>1276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/>
    </row>
    <row r="634" spans="1:19" hidden="1" x14ac:dyDescent="0.2">
      <c r="A634" s="2">
        <v>92170</v>
      </c>
      <c r="B634" s="3"/>
      <c r="C634" s="3"/>
      <c r="D634" s="93" t="s">
        <v>98</v>
      </c>
      <c r="E634" s="3" t="s">
        <v>1277</v>
      </c>
      <c r="F634" s="16" t="s">
        <v>1278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/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1279</v>
      </c>
      <c r="F635" s="16" t="s">
        <v>1280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/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1281</v>
      </c>
      <c r="F636" s="16" t="s">
        <v>1282</v>
      </c>
      <c r="G636" s="45">
        <f t="shared" si="37"/>
        <v>0</v>
      </c>
      <c r="H636" s="29">
        <v>0</v>
      </c>
      <c r="I636" s="30">
        <v>0</v>
      </c>
      <c r="J636" s="27">
        <f t="shared" si="38"/>
        <v>0</v>
      </c>
      <c r="K636" s="28">
        <f t="shared" si="39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/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1283</v>
      </c>
      <c r="F637" s="16" t="s">
        <v>1284</v>
      </c>
      <c r="G637" s="45">
        <f t="shared" si="37"/>
        <v>0</v>
      </c>
      <c r="H637" s="29">
        <v>0</v>
      </c>
      <c r="I637" s="30">
        <v>0</v>
      </c>
      <c r="J637" s="27">
        <f t="shared" si="38"/>
        <v>0</v>
      </c>
      <c r="K637" s="28">
        <f t="shared" si="39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/>
    </row>
    <row r="638" spans="1:19" customFormat="1" hidden="1" x14ac:dyDescent="0.2">
      <c r="A638" s="2">
        <v>92290</v>
      </c>
      <c r="B638" s="3"/>
      <c r="C638" s="3"/>
      <c r="D638" s="3" t="s">
        <v>45</v>
      </c>
      <c r="E638" s="3" t="s">
        <v>1285</v>
      </c>
      <c r="F638" s="16" t="s">
        <v>1286</v>
      </c>
      <c r="G638" s="45">
        <f t="shared" si="37"/>
        <v>0</v>
      </c>
      <c r="H638" s="29">
        <v>0</v>
      </c>
      <c r="I638" s="30">
        <v>0</v>
      </c>
      <c r="J638" s="27">
        <f t="shared" si="38"/>
        <v>0</v>
      </c>
      <c r="K638" s="28">
        <f t="shared" si="39"/>
        <v>0</v>
      </c>
      <c r="L638" s="50">
        <v>0</v>
      </c>
      <c r="M638" s="2">
        <v>0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/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3" t="s">
        <v>215</v>
      </c>
      <c r="E639" s="3" t="s">
        <v>1287</v>
      </c>
      <c r="F639" s="16" t="s">
        <v>1288</v>
      </c>
      <c r="G639" s="45">
        <f t="shared" si="37"/>
        <v>0</v>
      </c>
      <c r="H639" s="29">
        <v>0</v>
      </c>
      <c r="I639" s="30">
        <v>0</v>
      </c>
      <c r="J639" s="27">
        <f t="shared" si="38"/>
        <v>0</v>
      </c>
      <c r="K639" s="28">
        <f t="shared" si="39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/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1289</v>
      </c>
      <c r="F640" s="16" t="s">
        <v>1290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/>
    </row>
    <row r="641" spans="1:19" customFormat="1" x14ac:dyDescent="0.2">
      <c r="A641" s="2">
        <v>92330</v>
      </c>
      <c r="B641" s="3"/>
      <c r="C641" s="3"/>
      <c r="D641" s="3" t="s">
        <v>45</v>
      </c>
      <c r="E641" s="3" t="s">
        <v>1291</v>
      </c>
      <c r="F641" s="16" t="s">
        <v>1292</v>
      </c>
      <c r="G641" s="45">
        <f t="shared" si="37"/>
        <v>1</v>
      </c>
      <c r="H641" s="29">
        <v>0</v>
      </c>
      <c r="I641" s="30">
        <v>0</v>
      </c>
      <c r="J641" s="27">
        <f t="shared" si="38"/>
        <v>1</v>
      </c>
      <c r="K641" s="28">
        <f t="shared" si="39"/>
        <v>3</v>
      </c>
      <c r="L641" s="50">
        <v>0</v>
      </c>
      <c r="M641" s="2">
        <v>0</v>
      </c>
      <c r="N641" s="50">
        <v>1</v>
      </c>
      <c r="O641" s="28">
        <f t="shared" si="40"/>
        <v>3</v>
      </c>
      <c r="P641" s="43">
        <v>3</v>
      </c>
      <c r="Q641" s="2">
        <v>0</v>
      </c>
      <c r="R641" s="2">
        <v>0</v>
      </c>
      <c r="S641" s="2"/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1293</v>
      </c>
      <c r="F642" s="16" t="s">
        <v>1294</v>
      </c>
      <c r="G642" s="45">
        <f t="shared" ref="G642:G705" si="41">SUM(H642, J642)</f>
        <v>0</v>
      </c>
      <c r="H642" s="29">
        <v>0</v>
      </c>
      <c r="I642" s="30">
        <v>0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/>
    </row>
    <row r="643" spans="1:19" customFormat="1" hidden="1" x14ac:dyDescent="0.2">
      <c r="A643" s="2">
        <v>92400</v>
      </c>
      <c r="B643" s="3"/>
      <c r="C643" s="3"/>
      <c r="D643" s="3" t="s">
        <v>45</v>
      </c>
      <c r="E643" s="3" t="s">
        <v>1295</v>
      </c>
      <c r="F643" s="16" t="s">
        <v>1296</v>
      </c>
      <c r="G643" s="45">
        <f t="shared" si="41"/>
        <v>0</v>
      </c>
      <c r="H643" s="29">
        <v>0</v>
      </c>
      <c r="I643" s="30">
        <v>0</v>
      </c>
      <c r="J643" s="27">
        <f t="shared" si="42"/>
        <v>0</v>
      </c>
      <c r="K643" s="28">
        <f t="shared" si="43"/>
        <v>0</v>
      </c>
      <c r="L643" s="50">
        <v>0</v>
      </c>
      <c r="M643" s="2">
        <v>0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/>
    </row>
    <row r="644" spans="1:19" customFormat="1" x14ac:dyDescent="0.2">
      <c r="A644" s="2">
        <v>92660</v>
      </c>
      <c r="B644" s="3"/>
      <c r="C644" s="3"/>
      <c r="D644" s="93" t="s">
        <v>83</v>
      </c>
      <c r="E644" s="3" t="s">
        <v>1297</v>
      </c>
      <c r="F644" s="16" t="s">
        <v>1298</v>
      </c>
      <c r="G644" s="45">
        <f t="shared" si="41"/>
        <v>5</v>
      </c>
      <c r="H644" s="29">
        <v>2</v>
      </c>
      <c r="I644" s="30">
        <v>2</v>
      </c>
      <c r="J644" s="27">
        <f t="shared" si="42"/>
        <v>3</v>
      </c>
      <c r="K644" s="28">
        <f t="shared" si="43"/>
        <v>6</v>
      </c>
      <c r="L644" s="50">
        <v>0</v>
      </c>
      <c r="M644" s="2">
        <v>0</v>
      </c>
      <c r="N644" s="50">
        <v>3</v>
      </c>
      <c r="O644" s="28">
        <f t="shared" si="40"/>
        <v>6</v>
      </c>
      <c r="P644" s="43">
        <v>0</v>
      </c>
      <c r="Q644" s="2">
        <v>1</v>
      </c>
      <c r="R644" s="2">
        <v>6</v>
      </c>
      <c r="S644" s="2"/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1299</v>
      </c>
      <c r="F645" s="16" t="s">
        <v>1300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/>
    </row>
    <row r="646" spans="1:19" customFormat="1" x14ac:dyDescent="0.2">
      <c r="A646" s="40">
        <v>93070.5</v>
      </c>
      <c r="B646" s="3" t="s">
        <v>434</v>
      </c>
      <c r="C646" s="3" t="s">
        <v>434</v>
      </c>
      <c r="D646" s="3" t="s">
        <v>113</v>
      </c>
      <c r="E646" s="3" t="s">
        <v>1301</v>
      </c>
      <c r="F646" s="16" t="s">
        <v>1302</v>
      </c>
      <c r="G646" s="45">
        <f t="shared" si="41"/>
        <v>24</v>
      </c>
      <c r="H646" s="29">
        <v>13</v>
      </c>
      <c r="I646" s="30">
        <v>15</v>
      </c>
      <c r="J646" s="27">
        <f t="shared" si="42"/>
        <v>11</v>
      </c>
      <c r="K646" s="28">
        <f t="shared" si="43"/>
        <v>12</v>
      </c>
      <c r="L646" s="50">
        <v>4</v>
      </c>
      <c r="M646" s="2">
        <v>1</v>
      </c>
      <c r="N646" s="50">
        <v>7</v>
      </c>
      <c r="O646" s="28">
        <f t="shared" si="40"/>
        <v>12</v>
      </c>
      <c r="P646" s="43">
        <v>12</v>
      </c>
      <c r="Q646" s="2">
        <v>0</v>
      </c>
      <c r="R646" s="2">
        <v>12</v>
      </c>
      <c r="S646" s="2"/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1303</v>
      </c>
      <c r="F647" s="16" t="s">
        <v>1304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2">
        <v>0</v>
      </c>
      <c r="N647" s="50">
        <v>0</v>
      </c>
      <c r="O647" s="28">
        <f t="shared" si="40"/>
        <v>0</v>
      </c>
      <c r="P647" s="43">
        <v>0</v>
      </c>
      <c r="Q647" s="2">
        <v>0</v>
      </c>
      <c r="R647" s="2">
        <v>0</v>
      </c>
      <c r="S647" s="2"/>
    </row>
    <row r="648" spans="1:19" customFormat="1" x14ac:dyDescent="0.2">
      <c r="A648" s="2">
        <v>93090</v>
      </c>
      <c r="B648" s="3"/>
      <c r="C648" s="3"/>
      <c r="D648" s="93" t="s">
        <v>83</v>
      </c>
      <c r="E648" s="3" t="s">
        <v>1305</v>
      </c>
      <c r="F648" s="16" t="s">
        <v>1306</v>
      </c>
      <c r="G648" s="45">
        <f t="shared" si="41"/>
        <v>2</v>
      </c>
      <c r="H648" s="29">
        <v>0</v>
      </c>
      <c r="I648" s="30">
        <v>0</v>
      </c>
      <c r="J648" s="27">
        <f t="shared" si="42"/>
        <v>2</v>
      </c>
      <c r="K648" s="28">
        <f t="shared" si="43"/>
        <v>2</v>
      </c>
      <c r="L648" s="50">
        <v>0</v>
      </c>
      <c r="M648" s="2">
        <v>0</v>
      </c>
      <c r="N648" s="50">
        <v>2</v>
      </c>
      <c r="O648" s="28">
        <f t="shared" si="40"/>
        <v>2</v>
      </c>
      <c r="P648" s="43">
        <v>1</v>
      </c>
      <c r="Q648" s="2">
        <v>2</v>
      </c>
      <c r="R648" s="2">
        <v>0</v>
      </c>
      <c r="S648" s="2"/>
    </row>
    <row r="649" spans="1:19" customFormat="1" hidden="1" x14ac:dyDescent="0.2">
      <c r="A649" s="2">
        <v>93100</v>
      </c>
      <c r="B649" s="3"/>
      <c r="C649" s="3"/>
      <c r="D649" s="93" t="s">
        <v>215</v>
      </c>
      <c r="E649" s="3" t="s">
        <v>1307</v>
      </c>
      <c r="F649" s="16" t="s">
        <v>1308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/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1309</v>
      </c>
      <c r="F650" s="16" t="s">
        <v>1310</v>
      </c>
      <c r="G650" s="45">
        <f t="shared" si="41"/>
        <v>20</v>
      </c>
      <c r="H650" s="29">
        <v>12</v>
      </c>
      <c r="I650" s="30">
        <v>3</v>
      </c>
      <c r="J650" s="27">
        <f t="shared" si="42"/>
        <v>8</v>
      </c>
      <c r="K650" s="28">
        <f t="shared" si="43"/>
        <v>18</v>
      </c>
      <c r="L650" s="50">
        <v>1</v>
      </c>
      <c r="M650" s="2">
        <v>1</v>
      </c>
      <c r="N650" s="50">
        <v>7</v>
      </c>
      <c r="O650" s="28">
        <f t="shared" si="40"/>
        <v>18</v>
      </c>
      <c r="P650" s="43">
        <v>18</v>
      </c>
      <c r="Q650" s="2">
        <v>1</v>
      </c>
      <c r="R650" s="2">
        <v>1</v>
      </c>
      <c r="S650" s="2"/>
    </row>
    <row r="651" spans="1:19" customFormat="1" hidden="1" x14ac:dyDescent="0.2">
      <c r="A651" s="2">
        <v>93200</v>
      </c>
      <c r="B651" s="3"/>
      <c r="C651" s="3"/>
      <c r="D651" s="3" t="s">
        <v>45</v>
      </c>
      <c r="E651" s="3" t="s">
        <v>1311</v>
      </c>
      <c r="F651" s="16" t="s">
        <v>1312</v>
      </c>
      <c r="G651" s="45">
        <f t="shared" si="41"/>
        <v>0</v>
      </c>
      <c r="H651" s="29">
        <v>0</v>
      </c>
      <c r="I651" s="30">
        <v>0</v>
      </c>
      <c r="J651" s="27">
        <f t="shared" si="42"/>
        <v>0</v>
      </c>
      <c r="K651" s="28">
        <f t="shared" si="43"/>
        <v>0</v>
      </c>
      <c r="L651" s="50">
        <v>0</v>
      </c>
      <c r="M651" s="2">
        <v>0</v>
      </c>
      <c r="N651" s="50">
        <v>0</v>
      </c>
      <c r="O651" s="28">
        <f t="shared" si="40"/>
        <v>0</v>
      </c>
      <c r="P651" s="43">
        <v>0</v>
      </c>
      <c r="Q651" s="2">
        <v>0</v>
      </c>
      <c r="R651" s="2">
        <v>0</v>
      </c>
      <c r="S651" s="2"/>
    </row>
    <row r="652" spans="1:19" x14ac:dyDescent="0.2">
      <c r="A652" s="2">
        <v>93230</v>
      </c>
      <c r="B652" s="3"/>
      <c r="C652" s="3"/>
      <c r="D652" s="3" t="s">
        <v>45</v>
      </c>
      <c r="E652" s="3" t="s">
        <v>1313</v>
      </c>
      <c r="F652" s="16" t="s">
        <v>1314</v>
      </c>
      <c r="G652" s="45">
        <f t="shared" si="41"/>
        <v>3</v>
      </c>
      <c r="H652" s="29">
        <v>0</v>
      </c>
      <c r="I652" s="30">
        <v>0</v>
      </c>
      <c r="J652" s="27">
        <f t="shared" si="42"/>
        <v>3</v>
      </c>
      <c r="K652" s="28">
        <f t="shared" si="43"/>
        <v>10</v>
      </c>
      <c r="L652" s="50">
        <v>0</v>
      </c>
      <c r="M652" s="2">
        <v>0</v>
      </c>
      <c r="N652" s="50">
        <v>3</v>
      </c>
      <c r="O652" s="28">
        <f t="shared" si="40"/>
        <v>10</v>
      </c>
      <c r="P652" s="43">
        <v>2</v>
      </c>
      <c r="Q652" s="2">
        <v>4</v>
      </c>
      <c r="R652" s="2">
        <v>10</v>
      </c>
      <c r="S652" s="2"/>
    </row>
    <row r="653" spans="1:19" hidden="1" x14ac:dyDescent="0.2">
      <c r="A653" s="2">
        <v>93280</v>
      </c>
      <c r="B653" s="3"/>
      <c r="C653" s="3"/>
      <c r="D653" s="93" t="s">
        <v>215</v>
      </c>
      <c r="E653" s="3" t="s">
        <v>1315</v>
      </c>
      <c r="F653" s="16" t="s">
        <v>1316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2">
        <v>0</v>
      </c>
      <c r="N653" s="50">
        <v>0</v>
      </c>
      <c r="O653" s="28">
        <f t="shared" si="40"/>
        <v>0</v>
      </c>
      <c r="P653" s="43">
        <v>0</v>
      </c>
      <c r="Q653" s="2">
        <v>0</v>
      </c>
      <c r="R653" s="2">
        <v>0</v>
      </c>
      <c r="S653" s="2"/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1317</v>
      </c>
      <c r="F654" s="16" t="s">
        <v>1318</v>
      </c>
      <c r="G654" s="45">
        <f t="shared" si="41"/>
        <v>6</v>
      </c>
      <c r="H654" s="29">
        <v>6</v>
      </c>
      <c r="I654" s="30">
        <v>1</v>
      </c>
      <c r="J654" s="27">
        <f t="shared" si="42"/>
        <v>0</v>
      </c>
      <c r="K654" s="28">
        <f t="shared" si="43"/>
        <v>0</v>
      </c>
      <c r="L654" s="50">
        <v>0</v>
      </c>
      <c r="M654" s="2">
        <v>0</v>
      </c>
      <c r="N654" s="50">
        <v>0</v>
      </c>
      <c r="O654" s="28">
        <f t="shared" si="40"/>
        <v>0</v>
      </c>
      <c r="P654" s="43">
        <v>0</v>
      </c>
      <c r="Q654" s="2">
        <v>0</v>
      </c>
      <c r="R654" s="2">
        <v>0</v>
      </c>
      <c r="S654" s="2"/>
    </row>
    <row r="655" spans="1:19" customFormat="1" hidden="1" x14ac:dyDescent="0.2">
      <c r="A655" s="2">
        <v>93380</v>
      </c>
      <c r="B655" s="3"/>
      <c r="C655" s="3"/>
      <c r="D655" s="3" t="s">
        <v>0</v>
      </c>
      <c r="E655" s="3" t="s">
        <v>1319</v>
      </c>
      <c r="F655" s="16" t="s">
        <v>1320</v>
      </c>
      <c r="G655" s="45">
        <f t="shared" si="41"/>
        <v>0</v>
      </c>
      <c r="H655" s="29">
        <v>0</v>
      </c>
      <c r="I655" s="30">
        <v>0</v>
      </c>
      <c r="J655" s="27">
        <f t="shared" si="42"/>
        <v>0</v>
      </c>
      <c r="K655" s="28">
        <f t="shared" si="43"/>
        <v>0</v>
      </c>
      <c r="L655" s="50">
        <v>0</v>
      </c>
      <c r="M655" s="2">
        <v>0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/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1321</v>
      </c>
      <c r="F656" s="16" t="s">
        <v>1322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/>
    </row>
    <row r="657" spans="1:19" customFormat="1" hidden="1" x14ac:dyDescent="0.2">
      <c r="A657" s="2">
        <v>93640</v>
      </c>
      <c r="B657" s="3"/>
      <c r="C657" s="3"/>
      <c r="D657" s="3" t="s">
        <v>45</v>
      </c>
      <c r="E657" s="3" t="s">
        <v>1323</v>
      </c>
      <c r="F657" s="16" t="s">
        <v>1324</v>
      </c>
      <c r="G657" s="45">
        <f t="shared" si="41"/>
        <v>0</v>
      </c>
      <c r="H657" s="29">
        <v>0</v>
      </c>
      <c r="I657" s="30">
        <v>0</v>
      </c>
      <c r="J657" s="27">
        <f t="shared" si="42"/>
        <v>0</v>
      </c>
      <c r="K657" s="28">
        <f t="shared" si="43"/>
        <v>0</v>
      </c>
      <c r="L657" s="50">
        <v>0</v>
      </c>
      <c r="M657" s="2">
        <v>0</v>
      </c>
      <c r="N657" s="50">
        <v>0</v>
      </c>
      <c r="O657" s="28">
        <f t="shared" si="40"/>
        <v>0</v>
      </c>
      <c r="P657" s="43">
        <v>0</v>
      </c>
      <c r="Q657" s="2">
        <v>0</v>
      </c>
      <c r="R657" s="2">
        <v>0</v>
      </c>
      <c r="S657" s="2"/>
    </row>
    <row r="658" spans="1:19" customFormat="1" hidden="1" x14ac:dyDescent="0.2">
      <c r="A658" s="2">
        <v>93660</v>
      </c>
      <c r="B658" s="3"/>
      <c r="C658" s="3"/>
      <c r="D658" s="93" t="s">
        <v>215</v>
      </c>
      <c r="E658" s="3" t="s">
        <v>1325</v>
      </c>
      <c r="F658" s="16" t="s">
        <v>1326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/>
    </row>
    <row r="659" spans="1:19" customFormat="1" hidden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1327</v>
      </c>
      <c r="F659" s="16" t="s">
        <v>1328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/>
    </row>
    <row r="660" spans="1:19" customFormat="1" hidden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1329</v>
      </c>
      <c r="F660" s="16" t="s">
        <v>1330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2">
        <v>0</v>
      </c>
      <c r="N660" s="50">
        <v>0</v>
      </c>
      <c r="O660" s="28">
        <f t="shared" si="40"/>
        <v>0</v>
      </c>
      <c r="P660" s="43">
        <v>0</v>
      </c>
      <c r="Q660" s="2">
        <v>0</v>
      </c>
      <c r="R660" s="2">
        <v>0</v>
      </c>
      <c r="S660" s="2"/>
    </row>
    <row r="661" spans="1:19" customFormat="1" hidden="1" x14ac:dyDescent="0.2">
      <c r="A661" s="2">
        <v>93720</v>
      </c>
      <c r="B661" s="3"/>
      <c r="C661" s="3"/>
      <c r="D661" s="3" t="s">
        <v>45</v>
      </c>
      <c r="E661" s="3" t="s">
        <v>1331</v>
      </c>
      <c r="F661" s="16" t="s">
        <v>1332</v>
      </c>
      <c r="G661" s="45">
        <f t="shared" si="41"/>
        <v>0</v>
      </c>
      <c r="H661" s="29">
        <v>0</v>
      </c>
      <c r="I661" s="30">
        <v>0</v>
      </c>
      <c r="J661" s="27">
        <f t="shared" si="42"/>
        <v>0</v>
      </c>
      <c r="K661" s="28">
        <f t="shared" si="43"/>
        <v>0</v>
      </c>
      <c r="L661" s="50">
        <v>0</v>
      </c>
      <c r="M661" s="2">
        <v>0</v>
      </c>
      <c r="N661" s="50">
        <v>0</v>
      </c>
      <c r="O661" s="28">
        <f t="shared" si="40"/>
        <v>0</v>
      </c>
      <c r="P661" s="43">
        <v>0</v>
      </c>
      <c r="Q661" s="2">
        <v>0</v>
      </c>
      <c r="R661" s="2">
        <v>0</v>
      </c>
      <c r="S661" s="2"/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1333</v>
      </c>
      <c r="F662" s="16" t="s">
        <v>1334</v>
      </c>
      <c r="G662" s="45">
        <f t="shared" si="41"/>
        <v>1</v>
      </c>
      <c r="H662" s="29">
        <v>0</v>
      </c>
      <c r="I662" s="30">
        <v>0</v>
      </c>
      <c r="J662" s="27">
        <f t="shared" si="42"/>
        <v>1</v>
      </c>
      <c r="K662" s="28">
        <f t="shared" si="43"/>
        <v>1</v>
      </c>
      <c r="L662" s="50">
        <v>0</v>
      </c>
      <c r="M662" s="2">
        <v>0</v>
      </c>
      <c r="N662" s="50">
        <v>1</v>
      </c>
      <c r="O662" s="28">
        <f t="shared" si="40"/>
        <v>1</v>
      </c>
      <c r="P662" s="43">
        <v>1</v>
      </c>
      <c r="Q662" s="2">
        <v>0</v>
      </c>
      <c r="R662" s="2">
        <v>0</v>
      </c>
      <c r="S662" s="2"/>
    </row>
    <row r="663" spans="1:19" customFormat="1" hidden="1" x14ac:dyDescent="0.2">
      <c r="A663" s="2">
        <v>94050</v>
      </c>
      <c r="B663" s="3"/>
      <c r="C663" s="3"/>
      <c r="D663" s="93" t="s">
        <v>215</v>
      </c>
      <c r="E663" s="3" t="s">
        <v>1335</v>
      </c>
      <c r="F663" s="16" t="s">
        <v>1336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2">
        <v>0</v>
      </c>
      <c r="N663" s="50">
        <v>0</v>
      </c>
      <c r="O663" s="28">
        <f t="shared" si="40"/>
        <v>0</v>
      </c>
      <c r="P663" s="43">
        <v>0</v>
      </c>
      <c r="Q663" s="2">
        <v>0</v>
      </c>
      <c r="R663" s="2">
        <v>0</v>
      </c>
      <c r="S663" s="2"/>
    </row>
    <row r="664" spans="1:19" customFormat="1" hidden="1" x14ac:dyDescent="0.2">
      <c r="A664" s="2">
        <v>94070</v>
      </c>
      <c r="B664" s="3"/>
      <c r="C664" s="3"/>
      <c r="D664" s="3" t="s">
        <v>1337</v>
      </c>
      <c r="E664" s="3" t="s">
        <v>1338</v>
      </c>
      <c r="F664" s="16" t="s">
        <v>1339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/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1340</v>
      </c>
      <c r="F665" s="16" t="s">
        <v>1341</v>
      </c>
      <c r="G665" s="45">
        <f t="shared" si="41"/>
        <v>1</v>
      </c>
      <c r="H665" s="29">
        <v>1</v>
      </c>
      <c r="I665" s="30">
        <v>1</v>
      </c>
      <c r="J665" s="27">
        <f t="shared" si="42"/>
        <v>0</v>
      </c>
      <c r="K665" s="28">
        <f t="shared" si="43"/>
        <v>0</v>
      </c>
      <c r="L665" s="50">
        <v>0</v>
      </c>
      <c r="M665" s="2">
        <v>0</v>
      </c>
      <c r="N665" s="50">
        <v>0</v>
      </c>
      <c r="O665" s="28">
        <f t="shared" si="40"/>
        <v>0</v>
      </c>
      <c r="P665" s="43">
        <v>0</v>
      </c>
      <c r="Q665" s="2">
        <v>0</v>
      </c>
      <c r="R665" s="2">
        <v>0</v>
      </c>
      <c r="S665" s="2"/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1342</v>
      </c>
      <c r="F666" s="16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2">
        <v>0</v>
      </c>
      <c r="N666" s="50">
        <v>0</v>
      </c>
      <c r="O666" s="28">
        <f t="shared" si="40"/>
        <v>0</v>
      </c>
      <c r="P666" s="43">
        <v>0</v>
      </c>
      <c r="Q666" s="2">
        <v>0</v>
      </c>
      <c r="R666" s="2">
        <v>0</v>
      </c>
      <c r="S666" s="2"/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1343</v>
      </c>
      <c r="F667" s="16" t="s">
        <v>1344</v>
      </c>
      <c r="G667" s="45">
        <f t="shared" si="41"/>
        <v>0</v>
      </c>
      <c r="H667" s="29">
        <v>0</v>
      </c>
      <c r="I667" s="30">
        <v>0</v>
      </c>
      <c r="J667" s="27">
        <f t="shared" si="42"/>
        <v>0</v>
      </c>
      <c r="K667" s="28">
        <f t="shared" si="43"/>
        <v>0</v>
      </c>
      <c r="L667" s="50">
        <v>0</v>
      </c>
      <c r="M667" s="2">
        <v>0</v>
      </c>
      <c r="N667" s="50">
        <v>0</v>
      </c>
      <c r="O667" s="28">
        <f t="shared" si="40"/>
        <v>0</v>
      </c>
      <c r="P667" s="43">
        <v>0</v>
      </c>
      <c r="Q667" s="2">
        <v>0</v>
      </c>
      <c r="R667" s="2">
        <v>0</v>
      </c>
      <c r="S667" s="2"/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1345</v>
      </c>
      <c r="F668" s="16" t="s">
        <v>1346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/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1347</v>
      </c>
      <c r="F669" s="16" t="s">
        <v>1348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/>
    </row>
    <row r="670" spans="1:19" customFormat="1" hidden="1" x14ac:dyDescent="0.2">
      <c r="A670" s="2">
        <v>94330</v>
      </c>
      <c r="B670" s="3"/>
      <c r="C670" s="3"/>
      <c r="D670" s="3" t="s">
        <v>0</v>
      </c>
      <c r="E670" s="3" t="s">
        <v>1349</v>
      </c>
      <c r="F670" s="16" t="s">
        <v>1350</v>
      </c>
      <c r="G670" s="45">
        <f t="shared" si="41"/>
        <v>0</v>
      </c>
      <c r="H670" s="29">
        <v>0</v>
      </c>
      <c r="I670" s="30">
        <v>0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/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1351</v>
      </c>
      <c r="F671" s="16" t="s">
        <v>1352</v>
      </c>
      <c r="G671" s="45">
        <f t="shared" si="41"/>
        <v>0</v>
      </c>
      <c r="H671" s="29">
        <v>0</v>
      </c>
      <c r="I671" s="30">
        <v>0</v>
      </c>
      <c r="J671" s="27">
        <f t="shared" si="42"/>
        <v>0</v>
      </c>
      <c r="K671" s="28">
        <f t="shared" si="43"/>
        <v>0</v>
      </c>
      <c r="L671" s="50">
        <v>0</v>
      </c>
      <c r="M671" s="2">
        <v>0</v>
      </c>
      <c r="N671" s="50">
        <v>0</v>
      </c>
      <c r="O671" s="28">
        <f t="shared" si="40"/>
        <v>0</v>
      </c>
      <c r="P671" s="43">
        <v>0</v>
      </c>
      <c r="Q671" s="2">
        <v>0</v>
      </c>
      <c r="R671" s="2">
        <v>0</v>
      </c>
      <c r="S671" s="2"/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1353</v>
      </c>
      <c r="F672" s="16" t="s">
        <v>1354</v>
      </c>
      <c r="G672" s="45">
        <f t="shared" si="41"/>
        <v>34</v>
      </c>
      <c r="H672" s="29">
        <v>25</v>
      </c>
      <c r="I672" s="30">
        <v>7</v>
      </c>
      <c r="J672" s="27">
        <f t="shared" si="42"/>
        <v>9</v>
      </c>
      <c r="K672" s="28">
        <f t="shared" si="43"/>
        <v>69</v>
      </c>
      <c r="L672" s="50">
        <v>0</v>
      </c>
      <c r="M672" s="2">
        <v>0</v>
      </c>
      <c r="N672" s="50">
        <v>9</v>
      </c>
      <c r="O672" s="28">
        <f t="shared" si="40"/>
        <v>69</v>
      </c>
      <c r="P672" s="43">
        <v>69</v>
      </c>
      <c r="Q672" s="2">
        <v>2</v>
      </c>
      <c r="R672" s="2">
        <v>1</v>
      </c>
      <c r="S672" s="2"/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1355</v>
      </c>
      <c r="F673" s="16" t="s">
        <v>1356</v>
      </c>
      <c r="G673" s="45">
        <f t="shared" si="41"/>
        <v>12</v>
      </c>
      <c r="H673" s="29">
        <v>7</v>
      </c>
      <c r="I673" s="30">
        <v>3</v>
      </c>
      <c r="J673" s="27">
        <f t="shared" si="42"/>
        <v>5</v>
      </c>
      <c r="K673" s="28">
        <f t="shared" si="43"/>
        <v>2</v>
      </c>
      <c r="L673" s="50">
        <v>2</v>
      </c>
      <c r="M673" s="2">
        <v>1</v>
      </c>
      <c r="N673" s="50">
        <v>3</v>
      </c>
      <c r="O673" s="28">
        <f t="shared" si="40"/>
        <v>2</v>
      </c>
      <c r="P673" s="43">
        <v>2</v>
      </c>
      <c r="Q673" s="2">
        <v>0</v>
      </c>
      <c r="R673" s="2">
        <v>0</v>
      </c>
      <c r="S673" s="2"/>
    </row>
    <row r="674" spans="1:19" customFormat="1" hidden="1" x14ac:dyDescent="0.2">
      <c r="A674" s="2">
        <v>94510</v>
      </c>
      <c r="B674" s="3"/>
      <c r="C674" s="3"/>
      <c r="D674" s="3" t="s">
        <v>0</v>
      </c>
      <c r="E674" s="3" t="s">
        <v>1357</v>
      </c>
      <c r="F674" s="16" t="s">
        <v>1358</v>
      </c>
      <c r="G674" s="45">
        <f t="shared" si="41"/>
        <v>0</v>
      </c>
      <c r="H674" s="29">
        <v>0</v>
      </c>
      <c r="I674" s="30">
        <v>0</v>
      </c>
      <c r="J674" s="27">
        <f t="shared" si="42"/>
        <v>0</v>
      </c>
      <c r="K674" s="28">
        <f t="shared" si="43"/>
        <v>0</v>
      </c>
      <c r="L674" s="50">
        <v>0</v>
      </c>
      <c r="M674" s="2">
        <v>0</v>
      </c>
      <c r="N674" s="50">
        <v>0</v>
      </c>
      <c r="O674" s="28">
        <f t="shared" si="40"/>
        <v>0</v>
      </c>
      <c r="P674" s="43">
        <v>0</v>
      </c>
      <c r="Q674" s="2">
        <v>0</v>
      </c>
      <c r="R674" s="2">
        <v>0</v>
      </c>
      <c r="S674" s="2"/>
    </row>
    <row r="675" spans="1:19" customFormat="1" x14ac:dyDescent="0.2">
      <c r="A675" s="2">
        <v>94530</v>
      </c>
      <c r="B675" s="3"/>
      <c r="C675" s="3"/>
      <c r="D675" s="3" t="s">
        <v>45</v>
      </c>
      <c r="E675" s="3" t="s">
        <v>1359</v>
      </c>
      <c r="F675" s="16" t="s">
        <v>1360</v>
      </c>
      <c r="G675" s="45">
        <f t="shared" si="41"/>
        <v>3</v>
      </c>
      <c r="H675" s="94">
        <v>1</v>
      </c>
      <c r="I675" s="95">
        <v>1</v>
      </c>
      <c r="J675" s="27">
        <f t="shared" si="42"/>
        <v>2</v>
      </c>
      <c r="K675" s="28">
        <f t="shared" si="43"/>
        <v>2</v>
      </c>
      <c r="L675" s="50">
        <v>0</v>
      </c>
      <c r="M675" s="2">
        <v>0</v>
      </c>
      <c r="N675" s="50">
        <v>2</v>
      </c>
      <c r="O675" s="28">
        <f t="shared" si="40"/>
        <v>2</v>
      </c>
      <c r="P675" s="43">
        <v>2</v>
      </c>
      <c r="Q675" s="2">
        <v>0</v>
      </c>
      <c r="R675" s="2">
        <v>1</v>
      </c>
      <c r="S675" s="2"/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1361</v>
      </c>
      <c r="F676" s="16" t="s">
        <v>1362</v>
      </c>
      <c r="G676" s="45">
        <f t="shared" si="41"/>
        <v>5</v>
      </c>
      <c r="H676" s="29">
        <v>1</v>
      </c>
      <c r="I676" s="30">
        <v>5</v>
      </c>
      <c r="J676" s="27">
        <f t="shared" si="42"/>
        <v>4</v>
      </c>
      <c r="K676" s="28">
        <f t="shared" si="43"/>
        <v>6</v>
      </c>
      <c r="L676" s="50">
        <v>0</v>
      </c>
      <c r="M676" s="2">
        <v>0</v>
      </c>
      <c r="N676" s="50">
        <v>4</v>
      </c>
      <c r="O676" s="28">
        <f t="shared" si="40"/>
        <v>6</v>
      </c>
      <c r="P676" s="43">
        <v>6</v>
      </c>
      <c r="Q676" s="2">
        <v>0</v>
      </c>
      <c r="R676" s="2">
        <v>0</v>
      </c>
      <c r="S676" s="2"/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1363</v>
      </c>
      <c r="F677" s="16" t="s">
        <v>1364</v>
      </c>
      <c r="G677" s="45">
        <f t="shared" si="41"/>
        <v>10</v>
      </c>
      <c r="H677" s="94">
        <v>1</v>
      </c>
      <c r="I677" s="95">
        <v>1</v>
      </c>
      <c r="J677" s="27">
        <f t="shared" si="42"/>
        <v>9</v>
      </c>
      <c r="K677" s="28">
        <f t="shared" si="43"/>
        <v>14</v>
      </c>
      <c r="L677" s="50">
        <v>0</v>
      </c>
      <c r="M677" s="2">
        <v>0</v>
      </c>
      <c r="N677" s="50">
        <v>9</v>
      </c>
      <c r="O677" s="28">
        <f t="shared" ref="O677:O740" si="44">MAX(P677:S677)</f>
        <v>14</v>
      </c>
      <c r="P677" s="43">
        <v>7</v>
      </c>
      <c r="Q677" s="2">
        <v>14</v>
      </c>
      <c r="R677" s="2">
        <v>9</v>
      </c>
      <c r="S677" s="2"/>
    </row>
    <row r="678" spans="1:19" customFormat="1" x14ac:dyDescent="0.2">
      <c r="A678" s="2">
        <v>94580</v>
      </c>
      <c r="B678" s="3"/>
      <c r="C678" s="3"/>
      <c r="D678" s="3" t="s">
        <v>45</v>
      </c>
      <c r="E678" s="3" t="s">
        <v>1365</v>
      </c>
      <c r="F678" s="16" t="s">
        <v>1366</v>
      </c>
      <c r="G678" s="45">
        <f t="shared" si="41"/>
        <v>8</v>
      </c>
      <c r="H678" s="29">
        <v>6</v>
      </c>
      <c r="I678" s="30">
        <v>2</v>
      </c>
      <c r="J678" s="27">
        <f t="shared" si="42"/>
        <v>2</v>
      </c>
      <c r="K678" s="28">
        <f t="shared" si="43"/>
        <v>2</v>
      </c>
      <c r="L678" s="50">
        <v>0</v>
      </c>
      <c r="M678" s="2">
        <v>0</v>
      </c>
      <c r="N678" s="50">
        <v>2</v>
      </c>
      <c r="O678" s="28">
        <f t="shared" si="44"/>
        <v>2</v>
      </c>
      <c r="P678" s="43">
        <v>0</v>
      </c>
      <c r="Q678" s="2">
        <v>1</v>
      </c>
      <c r="R678" s="2">
        <v>2</v>
      </c>
      <c r="S678" s="2"/>
    </row>
    <row r="679" spans="1:19" customFormat="1" hidden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1367</v>
      </c>
      <c r="F679" s="16" t="s">
        <v>1368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2">
        <v>0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/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1369</v>
      </c>
      <c r="F680" s="16"/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/>
    </row>
    <row r="681" spans="1:19" customFormat="1" hidden="1" x14ac:dyDescent="0.2">
      <c r="A681" s="2">
        <v>94710</v>
      </c>
      <c r="B681" s="3"/>
      <c r="C681" s="3"/>
      <c r="D681" s="3" t="s">
        <v>0</v>
      </c>
      <c r="E681" s="3" t="s">
        <v>1370</v>
      </c>
      <c r="F681" s="16" t="s">
        <v>1371</v>
      </c>
      <c r="G681" s="45">
        <f t="shared" si="41"/>
        <v>0</v>
      </c>
      <c r="H681" s="29">
        <v>0</v>
      </c>
      <c r="I681" s="30">
        <v>0</v>
      </c>
      <c r="J681" s="27">
        <f t="shared" si="42"/>
        <v>0</v>
      </c>
      <c r="K681" s="28">
        <f t="shared" si="43"/>
        <v>0</v>
      </c>
      <c r="L681" s="50">
        <v>0</v>
      </c>
      <c r="M681" s="2">
        <v>0</v>
      </c>
      <c r="N681" s="50">
        <v>0</v>
      </c>
      <c r="O681" s="28">
        <f t="shared" si="44"/>
        <v>0</v>
      </c>
      <c r="P681" s="43">
        <v>0</v>
      </c>
      <c r="Q681" s="2">
        <v>0</v>
      </c>
      <c r="R681" s="2">
        <v>0</v>
      </c>
      <c r="S681" s="2"/>
    </row>
    <row r="682" spans="1:19" customFormat="1" hidden="1" x14ac:dyDescent="0.2">
      <c r="A682" s="2">
        <v>94740</v>
      </c>
      <c r="B682" s="3"/>
      <c r="C682" s="3"/>
      <c r="D682" s="93" t="s">
        <v>83</v>
      </c>
      <c r="E682" s="3" t="s">
        <v>1372</v>
      </c>
      <c r="F682" s="16" t="s">
        <v>1373</v>
      </c>
      <c r="G682" s="45">
        <f t="shared" si="41"/>
        <v>0</v>
      </c>
      <c r="H682" s="29">
        <v>0</v>
      </c>
      <c r="I682" s="30">
        <v>0</v>
      </c>
      <c r="J682" s="27">
        <f t="shared" si="42"/>
        <v>0</v>
      </c>
      <c r="K682" s="28">
        <f t="shared" si="43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/>
    </row>
    <row r="683" spans="1:19" customFormat="1" hidden="1" x14ac:dyDescent="0.2">
      <c r="A683" s="2">
        <v>94760</v>
      </c>
      <c r="B683" s="3"/>
      <c r="C683" s="3"/>
      <c r="D683" s="93" t="s">
        <v>103</v>
      </c>
      <c r="E683" s="3" t="s">
        <v>1374</v>
      </c>
      <c r="F683" s="16" t="s">
        <v>1375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/>
    </row>
    <row r="684" spans="1:19" hidden="1" x14ac:dyDescent="0.2">
      <c r="A684" s="2">
        <v>94810</v>
      </c>
      <c r="B684" s="3"/>
      <c r="C684" s="3"/>
      <c r="D684" s="3" t="s">
        <v>45</v>
      </c>
      <c r="E684" s="3" t="s">
        <v>1376</v>
      </c>
      <c r="F684" s="16" t="s">
        <v>1377</v>
      </c>
      <c r="G684" s="45">
        <f t="shared" si="41"/>
        <v>0</v>
      </c>
      <c r="H684" s="29">
        <v>0</v>
      </c>
      <c r="I684" s="30">
        <v>0</v>
      </c>
      <c r="J684" s="27">
        <f t="shared" si="42"/>
        <v>0</v>
      </c>
      <c r="K684" s="28">
        <f t="shared" si="43"/>
        <v>0</v>
      </c>
      <c r="L684" s="50">
        <v>0</v>
      </c>
      <c r="M684" s="2">
        <v>0</v>
      </c>
      <c r="N684" s="50">
        <v>0</v>
      </c>
      <c r="O684" s="28">
        <f t="shared" si="44"/>
        <v>0</v>
      </c>
      <c r="P684" s="43">
        <v>0</v>
      </c>
      <c r="Q684" s="2">
        <v>0</v>
      </c>
      <c r="R684" s="2">
        <v>0</v>
      </c>
      <c r="S684" s="2"/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1378</v>
      </c>
      <c r="F685" s="16" t="s">
        <v>1379</v>
      </c>
      <c r="G685" s="45">
        <f t="shared" si="41"/>
        <v>13</v>
      </c>
      <c r="H685" s="29">
        <v>9</v>
      </c>
      <c r="I685" s="30">
        <v>2</v>
      </c>
      <c r="J685" s="27">
        <f t="shared" si="42"/>
        <v>4</v>
      </c>
      <c r="K685" s="28">
        <f t="shared" si="43"/>
        <v>15</v>
      </c>
      <c r="L685" s="50">
        <v>0</v>
      </c>
      <c r="M685" s="2">
        <v>0</v>
      </c>
      <c r="N685" s="50">
        <v>4</v>
      </c>
      <c r="O685" s="28">
        <f t="shared" si="44"/>
        <v>15</v>
      </c>
      <c r="P685" s="43">
        <v>15</v>
      </c>
      <c r="Q685" s="2">
        <v>0</v>
      </c>
      <c r="R685" s="2">
        <v>3</v>
      </c>
      <c r="S685" s="2"/>
    </row>
    <row r="686" spans="1:19" customFormat="1" hidden="1" x14ac:dyDescent="0.2">
      <c r="A686" s="2">
        <v>94900</v>
      </c>
      <c r="B686" s="3"/>
      <c r="C686" s="3"/>
      <c r="D686" s="3" t="s">
        <v>0</v>
      </c>
      <c r="E686" s="3" t="s">
        <v>1380</v>
      </c>
      <c r="F686" s="16" t="s">
        <v>1381</v>
      </c>
      <c r="G686" s="45">
        <f t="shared" si="41"/>
        <v>0</v>
      </c>
      <c r="H686" s="29">
        <v>0</v>
      </c>
      <c r="I686" s="30">
        <v>0</v>
      </c>
      <c r="J686" s="27">
        <f t="shared" si="42"/>
        <v>0</v>
      </c>
      <c r="K686" s="28">
        <f t="shared" si="43"/>
        <v>0</v>
      </c>
      <c r="L686" s="50">
        <v>0</v>
      </c>
      <c r="M686" s="2">
        <v>0</v>
      </c>
      <c r="N686" s="50">
        <v>0</v>
      </c>
      <c r="O686" s="28">
        <f t="shared" si="44"/>
        <v>0</v>
      </c>
      <c r="P686" s="43">
        <v>0</v>
      </c>
      <c r="Q686" s="2">
        <v>0</v>
      </c>
      <c r="R686" s="2">
        <v>0</v>
      </c>
      <c r="S686" s="2"/>
    </row>
    <row r="687" spans="1:19" customFormat="1" hidden="1" x14ac:dyDescent="0.2">
      <c r="A687" s="2">
        <v>94920</v>
      </c>
      <c r="B687" s="3"/>
      <c r="C687" s="3"/>
      <c r="D687" s="3" t="s">
        <v>45</v>
      </c>
      <c r="E687" s="3" t="s">
        <v>1382</v>
      </c>
      <c r="F687" s="16" t="s">
        <v>1383</v>
      </c>
      <c r="G687" s="45">
        <f t="shared" si="41"/>
        <v>0</v>
      </c>
      <c r="H687" s="29">
        <v>0</v>
      </c>
      <c r="I687" s="30">
        <v>0</v>
      </c>
      <c r="J687" s="27">
        <f t="shared" si="42"/>
        <v>0</v>
      </c>
      <c r="K687" s="28">
        <f t="shared" si="43"/>
        <v>0</v>
      </c>
      <c r="L687" s="50">
        <v>0</v>
      </c>
      <c r="M687" s="2">
        <v>0</v>
      </c>
      <c r="N687" s="50">
        <v>0</v>
      </c>
      <c r="O687" s="28">
        <f t="shared" si="44"/>
        <v>0</v>
      </c>
      <c r="P687" s="43">
        <v>0</v>
      </c>
      <c r="Q687" s="2">
        <v>0</v>
      </c>
      <c r="R687" s="2">
        <v>0</v>
      </c>
      <c r="S687" s="2"/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1384</v>
      </c>
      <c r="F688" s="16"/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/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1385</v>
      </c>
      <c r="F689" s="16" t="s">
        <v>1386</v>
      </c>
      <c r="G689" s="45">
        <f t="shared" si="41"/>
        <v>9</v>
      </c>
      <c r="H689" s="29">
        <v>7</v>
      </c>
      <c r="I689" s="30">
        <v>2</v>
      </c>
      <c r="J689" s="27">
        <f t="shared" si="42"/>
        <v>2</v>
      </c>
      <c r="K689" s="28">
        <f t="shared" si="43"/>
        <v>3</v>
      </c>
      <c r="L689" s="50">
        <v>0</v>
      </c>
      <c r="M689" s="2">
        <v>0</v>
      </c>
      <c r="N689" s="50">
        <v>2</v>
      </c>
      <c r="O689" s="28">
        <f t="shared" si="44"/>
        <v>3</v>
      </c>
      <c r="P689" s="43">
        <v>3</v>
      </c>
      <c r="Q689" s="2">
        <v>0</v>
      </c>
      <c r="R689" s="2">
        <v>0</v>
      </c>
      <c r="S689" s="2"/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1387</v>
      </c>
      <c r="F690" s="16"/>
      <c r="G690" s="45">
        <f t="shared" si="41"/>
        <v>0</v>
      </c>
      <c r="H690" s="29">
        <v>0</v>
      </c>
      <c r="I690" s="30">
        <v>0</v>
      </c>
      <c r="J690" s="27">
        <f t="shared" si="42"/>
        <v>0</v>
      </c>
      <c r="K690" s="28">
        <f t="shared" si="43"/>
        <v>0</v>
      </c>
      <c r="L690" s="50">
        <v>0</v>
      </c>
      <c r="M690" s="2">
        <v>0</v>
      </c>
      <c r="N690" s="50">
        <v>0</v>
      </c>
      <c r="O690" s="28">
        <f t="shared" si="44"/>
        <v>0</v>
      </c>
      <c r="P690" s="43">
        <v>0</v>
      </c>
      <c r="Q690" s="2">
        <v>0</v>
      </c>
      <c r="R690" s="2">
        <v>0</v>
      </c>
      <c r="S690" s="2"/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1388</v>
      </c>
      <c r="F691" s="16" t="s">
        <v>1389</v>
      </c>
      <c r="G691" s="45">
        <f t="shared" si="41"/>
        <v>2</v>
      </c>
      <c r="H691" s="29">
        <v>0</v>
      </c>
      <c r="I691" s="30">
        <v>0</v>
      </c>
      <c r="J691" s="27">
        <f t="shared" si="42"/>
        <v>2</v>
      </c>
      <c r="K691" s="28">
        <f t="shared" si="43"/>
        <v>3</v>
      </c>
      <c r="L691" s="50">
        <v>0</v>
      </c>
      <c r="M691" s="2">
        <v>0</v>
      </c>
      <c r="N691" s="50">
        <v>2</v>
      </c>
      <c r="O691" s="28">
        <f t="shared" si="44"/>
        <v>3</v>
      </c>
      <c r="P691" s="43">
        <v>3</v>
      </c>
      <c r="Q691" s="2">
        <v>0</v>
      </c>
      <c r="R691" s="2">
        <v>0</v>
      </c>
      <c r="S691" s="2"/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1390</v>
      </c>
      <c r="F692" s="16" t="s">
        <v>1391</v>
      </c>
      <c r="G692" s="45">
        <f t="shared" si="41"/>
        <v>11</v>
      </c>
      <c r="H692" s="29">
        <v>8</v>
      </c>
      <c r="I692" s="30">
        <v>5</v>
      </c>
      <c r="J692" s="27">
        <f t="shared" si="42"/>
        <v>3</v>
      </c>
      <c r="K692" s="28">
        <f t="shared" si="43"/>
        <v>1</v>
      </c>
      <c r="L692" s="50">
        <v>0</v>
      </c>
      <c r="M692" s="2">
        <v>0</v>
      </c>
      <c r="N692" s="50">
        <v>3</v>
      </c>
      <c r="O692" s="28">
        <f t="shared" si="44"/>
        <v>1</v>
      </c>
      <c r="P692" s="43">
        <v>1</v>
      </c>
      <c r="Q692" s="2">
        <v>1</v>
      </c>
      <c r="R692" s="2">
        <v>1</v>
      </c>
      <c r="S692" s="2"/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1392</v>
      </c>
      <c r="F693" s="16" t="s">
        <v>1393</v>
      </c>
      <c r="G693" s="45">
        <f t="shared" si="41"/>
        <v>18</v>
      </c>
      <c r="H693" s="29">
        <v>10</v>
      </c>
      <c r="I693" s="30">
        <v>6</v>
      </c>
      <c r="J693" s="27">
        <f t="shared" si="42"/>
        <v>8</v>
      </c>
      <c r="K693" s="28">
        <f t="shared" si="43"/>
        <v>8</v>
      </c>
      <c r="L693" s="50">
        <v>3</v>
      </c>
      <c r="M693" s="2">
        <v>1</v>
      </c>
      <c r="N693" s="50">
        <v>5</v>
      </c>
      <c r="O693" s="28">
        <f t="shared" si="44"/>
        <v>8</v>
      </c>
      <c r="P693" s="43">
        <v>8</v>
      </c>
      <c r="Q693" s="2">
        <v>0</v>
      </c>
      <c r="R693" s="2">
        <v>0</v>
      </c>
      <c r="S693" s="2"/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1394</v>
      </c>
      <c r="F694" s="16" t="s">
        <v>1395</v>
      </c>
      <c r="G694" s="45">
        <f t="shared" si="41"/>
        <v>0</v>
      </c>
      <c r="H694" s="29">
        <v>0</v>
      </c>
      <c r="I694" s="30">
        <v>0</v>
      </c>
      <c r="J694" s="27">
        <f t="shared" si="42"/>
        <v>0</v>
      </c>
      <c r="K694" s="28">
        <f t="shared" si="43"/>
        <v>0</v>
      </c>
      <c r="L694" s="50">
        <v>0</v>
      </c>
      <c r="M694" s="2">
        <v>0</v>
      </c>
      <c r="N694" s="50">
        <v>0</v>
      </c>
      <c r="O694" s="28">
        <f t="shared" si="44"/>
        <v>0</v>
      </c>
      <c r="P694" s="43">
        <v>0</v>
      </c>
      <c r="Q694" s="2">
        <v>0</v>
      </c>
      <c r="R694" s="2">
        <v>0</v>
      </c>
      <c r="S694" s="2"/>
    </row>
    <row r="695" spans="1:19" customFormat="1" hidden="1" x14ac:dyDescent="0.2">
      <c r="A695" s="2">
        <v>95080</v>
      </c>
      <c r="B695" s="3"/>
      <c r="C695" s="3"/>
      <c r="D695" s="3" t="s">
        <v>45</v>
      </c>
      <c r="E695" s="3" t="s">
        <v>1396</v>
      </c>
      <c r="F695" s="16" t="s">
        <v>1397</v>
      </c>
      <c r="G695" s="45">
        <f t="shared" si="41"/>
        <v>0</v>
      </c>
      <c r="H695" s="29">
        <v>0</v>
      </c>
      <c r="I695" s="30">
        <v>0</v>
      </c>
      <c r="J695" s="27">
        <f t="shared" si="42"/>
        <v>0</v>
      </c>
      <c r="K695" s="28">
        <f t="shared" si="43"/>
        <v>0</v>
      </c>
      <c r="L695" s="50">
        <v>0</v>
      </c>
      <c r="M695" s="2">
        <v>0</v>
      </c>
      <c r="N695" s="50">
        <v>0</v>
      </c>
      <c r="O695" s="28">
        <f t="shared" si="44"/>
        <v>0</v>
      </c>
      <c r="P695" s="43">
        <v>0</v>
      </c>
      <c r="Q695" s="2">
        <v>0</v>
      </c>
      <c r="R695" s="2">
        <v>0</v>
      </c>
      <c r="S695" s="2"/>
    </row>
    <row r="696" spans="1:19" customFormat="1" x14ac:dyDescent="0.2">
      <c r="A696" s="2">
        <v>95130</v>
      </c>
      <c r="B696" s="3"/>
      <c r="C696" s="3"/>
      <c r="D696" s="3" t="s">
        <v>0</v>
      </c>
      <c r="E696" s="3" t="s">
        <v>1398</v>
      </c>
      <c r="F696" s="16" t="s">
        <v>1399</v>
      </c>
      <c r="G696" s="45">
        <f t="shared" si="41"/>
        <v>3</v>
      </c>
      <c r="H696" s="29">
        <v>3</v>
      </c>
      <c r="I696" s="30">
        <v>1</v>
      </c>
      <c r="J696" s="27">
        <f t="shared" si="42"/>
        <v>0</v>
      </c>
      <c r="K696" s="28">
        <f t="shared" si="43"/>
        <v>0</v>
      </c>
      <c r="L696" s="50">
        <v>0</v>
      </c>
      <c r="M696" s="2">
        <v>0</v>
      </c>
      <c r="N696" s="50">
        <v>0</v>
      </c>
      <c r="O696" s="28">
        <f t="shared" si="44"/>
        <v>0</v>
      </c>
      <c r="P696" s="43">
        <v>0</v>
      </c>
      <c r="Q696" s="2">
        <v>0</v>
      </c>
      <c r="R696" s="2">
        <v>0</v>
      </c>
      <c r="S696" s="2"/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1400</v>
      </c>
      <c r="F697" s="16" t="s">
        <v>1401</v>
      </c>
      <c r="G697" s="45">
        <f t="shared" si="41"/>
        <v>5</v>
      </c>
      <c r="H697" s="29">
        <v>1</v>
      </c>
      <c r="I697" s="30">
        <v>1</v>
      </c>
      <c r="J697" s="27">
        <f t="shared" si="42"/>
        <v>4</v>
      </c>
      <c r="K697" s="28">
        <f t="shared" si="43"/>
        <v>4</v>
      </c>
      <c r="L697" s="50">
        <v>0</v>
      </c>
      <c r="M697" s="2">
        <v>0</v>
      </c>
      <c r="N697" s="50">
        <v>4</v>
      </c>
      <c r="O697" s="28">
        <f t="shared" si="44"/>
        <v>4</v>
      </c>
      <c r="P697" s="43">
        <v>4</v>
      </c>
      <c r="Q697" s="2">
        <v>0</v>
      </c>
      <c r="R697" s="2">
        <v>0</v>
      </c>
      <c r="S697" s="2"/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1402</v>
      </c>
      <c r="F698" s="16" t="s">
        <v>1403</v>
      </c>
      <c r="G698" s="45">
        <f t="shared" si="41"/>
        <v>0</v>
      </c>
      <c r="H698" s="29">
        <v>0</v>
      </c>
      <c r="I698" s="30">
        <v>0</v>
      </c>
      <c r="J698" s="27">
        <f t="shared" si="42"/>
        <v>0</v>
      </c>
      <c r="K698" s="28">
        <f t="shared" si="43"/>
        <v>0</v>
      </c>
      <c r="L698" s="50">
        <v>0</v>
      </c>
      <c r="M698" s="2">
        <v>0</v>
      </c>
      <c r="N698" s="50">
        <v>0</v>
      </c>
      <c r="O698" s="28">
        <f t="shared" si="44"/>
        <v>0</v>
      </c>
      <c r="P698" s="43">
        <v>0</v>
      </c>
      <c r="Q698" s="2">
        <v>0</v>
      </c>
      <c r="R698" s="2">
        <v>0</v>
      </c>
      <c r="S698" s="2"/>
    </row>
    <row r="699" spans="1:19" customFormat="1" hidden="1" x14ac:dyDescent="0.2">
      <c r="A699" s="2">
        <v>95180</v>
      </c>
      <c r="B699" s="3"/>
      <c r="C699" s="3"/>
      <c r="D699" s="3" t="s">
        <v>45</v>
      </c>
      <c r="E699" s="3" t="s">
        <v>1404</v>
      </c>
      <c r="F699" s="16" t="s">
        <v>1405</v>
      </c>
      <c r="G699" s="45">
        <f t="shared" si="41"/>
        <v>0</v>
      </c>
      <c r="H699" s="29">
        <v>0</v>
      </c>
      <c r="I699" s="30">
        <v>0</v>
      </c>
      <c r="J699" s="27">
        <f t="shared" si="42"/>
        <v>0</v>
      </c>
      <c r="K699" s="28">
        <f t="shared" si="43"/>
        <v>0</v>
      </c>
      <c r="L699" s="50">
        <v>0</v>
      </c>
      <c r="M699" s="2">
        <v>0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/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1406</v>
      </c>
      <c r="F700" s="16" t="s">
        <v>1407</v>
      </c>
      <c r="G700" s="45">
        <f t="shared" si="41"/>
        <v>0</v>
      </c>
      <c r="H700" s="29">
        <v>0</v>
      </c>
      <c r="I700" s="30">
        <v>0</v>
      </c>
      <c r="J700" s="27">
        <f t="shared" si="42"/>
        <v>0</v>
      </c>
      <c r="K700" s="28">
        <f t="shared" si="43"/>
        <v>0</v>
      </c>
      <c r="L700" s="50">
        <v>0</v>
      </c>
      <c r="M700" s="2">
        <v>0</v>
      </c>
      <c r="N700" s="50">
        <v>0</v>
      </c>
      <c r="O700" s="28">
        <f t="shared" si="44"/>
        <v>0</v>
      </c>
      <c r="P700" s="43">
        <v>0</v>
      </c>
      <c r="Q700" s="2">
        <v>0</v>
      </c>
      <c r="R700" s="2">
        <v>0</v>
      </c>
      <c r="S700" s="2"/>
    </row>
    <row r="701" spans="1:19" customFormat="1" hidden="1" x14ac:dyDescent="0.2">
      <c r="A701" s="2">
        <v>95240</v>
      </c>
      <c r="B701" s="3"/>
      <c r="C701" s="3"/>
      <c r="D701" s="93" t="s">
        <v>98</v>
      </c>
      <c r="E701" s="3" t="s">
        <v>1408</v>
      </c>
      <c r="F701" s="16" t="s">
        <v>1409</v>
      </c>
      <c r="G701" s="45">
        <f t="shared" si="41"/>
        <v>0</v>
      </c>
      <c r="H701" s="29">
        <v>0</v>
      </c>
      <c r="I701" s="30">
        <v>0</v>
      </c>
      <c r="J701" s="27">
        <f t="shared" si="42"/>
        <v>0</v>
      </c>
      <c r="K701" s="28">
        <f t="shared" si="43"/>
        <v>0</v>
      </c>
      <c r="L701" s="50">
        <v>0</v>
      </c>
      <c r="M701" s="2">
        <v>0</v>
      </c>
      <c r="N701" s="50">
        <v>0</v>
      </c>
      <c r="O701" s="28">
        <f t="shared" si="44"/>
        <v>0</v>
      </c>
      <c r="P701" s="43">
        <v>0</v>
      </c>
      <c r="Q701" s="2">
        <v>0</v>
      </c>
      <c r="R701" s="2">
        <v>0</v>
      </c>
      <c r="S701" s="2"/>
    </row>
    <row r="702" spans="1:19" customFormat="1" x14ac:dyDescent="0.2">
      <c r="A702" s="2">
        <v>95270</v>
      </c>
      <c r="B702" s="3"/>
      <c r="C702" s="3"/>
      <c r="D702" s="3" t="s">
        <v>45</v>
      </c>
      <c r="E702" s="3" t="s">
        <v>1410</v>
      </c>
      <c r="F702" s="16" t="s">
        <v>1411</v>
      </c>
      <c r="G702" s="45">
        <f t="shared" si="41"/>
        <v>1</v>
      </c>
      <c r="H702" s="29">
        <v>0</v>
      </c>
      <c r="I702" s="30">
        <v>0</v>
      </c>
      <c r="J702" s="27">
        <f t="shared" si="42"/>
        <v>1</v>
      </c>
      <c r="K702" s="28">
        <f t="shared" si="43"/>
        <v>1</v>
      </c>
      <c r="L702" s="50">
        <v>0</v>
      </c>
      <c r="M702" s="2">
        <v>0</v>
      </c>
      <c r="N702" s="50">
        <v>1</v>
      </c>
      <c r="O702" s="28">
        <f t="shared" si="44"/>
        <v>1</v>
      </c>
      <c r="P702" s="43">
        <v>0</v>
      </c>
      <c r="Q702" s="2">
        <v>1</v>
      </c>
      <c r="R702" s="2">
        <v>0</v>
      </c>
      <c r="S702" s="2"/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1412</v>
      </c>
      <c r="F703" s="16" t="s">
        <v>1413</v>
      </c>
      <c r="G703" s="45">
        <f t="shared" si="41"/>
        <v>6</v>
      </c>
      <c r="H703" s="29">
        <v>5</v>
      </c>
      <c r="I703" s="30">
        <v>1</v>
      </c>
      <c r="J703" s="27">
        <f t="shared" si="42"/>
        <v>1</v>
      </c>
      <c r="K703" s="28">
        <f t="shared" si="43"/>
        <v>1</v>
      </c>
      <c r="L703" s="50">
        <v>0</v>
      </c>
      <c r="M703" s="2">
        <v>0</v>
      </c>
      <c r="N703" s="50">
        <v>1</v>
      </c>
      <c r="O703" s="28">
        <f t="shared" si="44"/>
        <v>1</v>
      </c>
      <c r="P703" s="43">
        <v>1</v>
      </c>
      <c r="Q703" s="2">
        <v>0</v>
      </c>
      <c r="R703" s="2">
        <v>0</v>
      </c>
      <c r="S703" s="2"/>
    </row>
    <row r="704" spans="1:19" customFormat="1" hidden="1" x14ac:dyDescent="0.2">
      <c r="A704" s="2">
        <v>95310</v>
      </c>
      <c r="B704" s="3"/>
      <c r="C704" s="3"/>
      <c r="D704" s="3" t="s">
        <v>45</v>
      </c>
      <c r="E704" s="3" t="s">
        <v>1414</v>
      </c>
      <c r="F704" s="16" t="s">
        <v>1415</v>
      </c>
      <c r="G704" s="45">
        <f t="shared" si="41"/>
        <v>0</v>
      </c>
      <c r="H704" s="29">
        <v>0</v>
      </c>
      <c r="I704" s="30">
        <v>0</v>
      </c>
      <c r="J704" s="27">
        <f t="shared" si="42"/>
        <v>0</v>
      </c>
      <c r="K704" s="28">
        <f t="shared" si="43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/>
    </row>
    <row r="705" spans="1:19" hidden="1" x14ac:dyDescent="0.2">
      <c r="A705" s="2">
        <v>95360</v>
      </c>
      <c r="B705" s="3"/>
      <c r="C705" s="3"/>
      <c r="D705" s="93" t="s">
        <v>98</v>
      </c>
      <c r="E705" s="3" t="s">
        <v>1416</v>
      </c>
      <c r="F705" s="16" t="s">
        <v>1417</v>
      </c>
      <c r="G705" s="45">
        <f t="shared" si="41"/>
        <v>0</v>
      </c>
      <c r="H705" s="29">
        <v>0</v>
      </c>
      <c r="I705" s="30">
        <v>0</v>
      </c>
      <c r="J705" s="27">
        <f t="shared" si="42"/>
        <v>0</v>
      </c>
      <c r="K705" s="28">
        <f t="shared" si="43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/>
    </row>
    <row r="706" spans="1:19" hidden="1" x14ac:dyDescent="0.2">
      <c r="A706" s="2">
        <v>95370</v>
      </c>
      <c r="B706" s="3"/>
      <c r="C706" s="3"/>
      <c r="D706" s="3" t="s">
        <v>45</v>
      </c>
      <c r="E706" s="3" t="s">
        <v>1418</v>
      </c>
      <c r="F706" s="16" t="s">
        <v>1419</v>
      </c>
      <c r="G706" s="45">
        <f t="shared" ref="G706:G769" si="45">SUM(H706, J706)</f>
        <v>0</v>
      </c>
      <c r="H706" s="29">
        <v>0</v>
      </c>
      <c r="I706" s="30">
        <v>0</v>
      </c>
      <c r="J706" s="27">
        <f t="shared" ref="J706:J769" si="46">L706+N706</f>
        <v>0</v>
      </c>
      <c r="K706" s="28">
        <f t="shared" ref="K706:K769" si="47">MAX(P706:S706, M706)</f>
        <v>0</v>
      </c>
      <c r="L706" s="50">
        <v>0</v>
      </c>
      <c r="M706" s="2">
        <v>0</v>
      </c>
      <c r="N706" s="50">
        <v>0</v>
      </c>
      <c r="O706" s="28">
        <f t="shared" si="44"/>
        <v>0</v>
      </c>
      <c r="P706" s="43">
        <v>0</v>
      </c>
      <c r="Q706" s="2">
        <v>0</v>
      </c>
      <c r="R706" s="2">
        <v>0</v>
      </c>
      <c r="S706" s="2"/>
    </row>
    <row r="707" spans="1:19" customFormat="1" hidden="1" x14ac:dyDescent="0.2">
      <c r="A707" s="2">
        <v>95390</v>
      </c>
      <c r="B707" s="3"/>
      <c r="C707" s="3"/>
      <c r="D707" s="93" t="s">
        <v>98</v>
      </c>
      <c r="E707" s="3" t="s">
        <v>1420</v>
      </c>
      <c r="F707" s="16" t="s">
        <v>1421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2">
        <v>0</v>
      </c>
      <c r="N707" s="50">
        <v>0</v>
      </c>
      <c r="O707" s="28">
        <f t="shared" si="44"/>
        <v>0</v>
      </c>
      <c r="P707" s="43">
        <v>0</v>
      </c>
      <c r="Q707" s="2">
        <v>0</v>
      </c>
      <c r="R707" s="2">
        <v>0</v>
      </c>
      <c r="S707" s="2"/>
    </row>
    <row r="708" spans="1:19" customFormat="1" hidden="1" x14ac:dyDescent="0.2">
      <c r="A708" s="2">
        <v>95400</v>
      </c>
      <c r="B708" s="3"/>
      <c r="C708" s="3"/>
      <c r="D708" s="93" t="s">
        <v>83</v>
      </c>
      <c r="E708" s="3" t="s">
        <v>1422</v>
      </c>
      <c r="F708" s="16" t="s">
        <v>1423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/>
    </row>
    <row r="709" spans="1:19" hidden="1" x14ac:dyDescent="0.2">
      <c r="A709" s="2">
        <v>95440</v>
      </c>
      <c r="B709" s="3"/>
      <c r="C709" s="3"/>
      <c r="D709" s="93" t="s">
        <v>103</v>
      </c>
      <c r="E709" s="3" t="s">
        <v>1424</v>
      </c>
      <c r="F709" s="16" t="s">
        <v>1425</v>
      </c>
      <c r="G709" s="45">
        <f t="shared" si="45"/>
        <v>0</v>
      </c>
      <c r="H709" s="29">
        <v>0</v>
      </c>
      <c r="I709" s="30">
        <v>0</v>
      </c>
      <c r="J709" s="27">
        <f t="shared" si="46"/>
        <v>0</v>
      </c>
      <c r="K709" s="28">
        <f t="shared" si="47"/>
        <v>0</v>
      </c>
      <c r="L709" s="50">
        <v>0</v>
      </c>
      <c r="M709" s="2">
        <v>0</v>
      </c>
      <c r="N709" s="50">
        <v>0</v>
      </c>
      <c r="O709" s="28">
        <f t="shared" si="44"/>
        <v>0</v>
      </c>
      <c r="P709" s="43">
        <v>0</v>
      </c>
      <c r="Q709" s="2">
        <v>0</v>
      </c>
      <c r="R709" s="2">
        <v>0</v>
      </c>
      <c r="S709" s="2"/>
    </row>
    <row r="710" spans="1:19" customFormat="1" hidden="1" x14ac:dyDescent="0.2">
      <c r="A710" s="2">
        <v>95460</v>
      </c>
      <c r="B710" s="3"/>
      <c r="C710" s="3"/>
      <c r="D710" s="93" t="s">
        <v>98</v>
      </c>
      <c r="E710" s="3" t="s">
        <v>1426</v>
      </c>
      <c r="F710" s="16" t="s">
        <v>1427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/>
    </row>
    <row r="711" spans="1:19" customFormat="1" hidden="1" x14ac:dyDescent="0.2">
      <c r="A711" s="2">
        <v>95480</v>
      </c>
      <c r="B711" s="3"/>
      <c r="C711" s="3"/>
      <c r="D711" s="3" t="s">
        <v>0</v>
      </c>
      <c r="E711" s="3" t="s">
        <v>1428</v>
      </c>
      <c r="F711" s="16" t="s">
        <v>1429</v>
      </c>
      <c r="G711" s="45">
        <f t="shared" si="45"/>
        <v>0</v>
      </c>
      <c r="H711" s="29">
        <v>0</v>
      </c>
      <c r="I711" s="30">
        <v>0</v>
      </c>
      <c r="J711" s="27">
        <f t="shared" si="46"/>
        <v>0</v>
      </c>
      <c r="K711" s="28">
        <f t="shared" si="47"/>
        <v>0</v>
      </c>
      <c r="L711" s="50">
        <v>0</v>
      </c>
      <c r="M711" s="2">
        <v>0</v>
      </c>
      <c r="N711" s="50">
        <v>0</v>
      </c>
      <c r="O711" s="28">
        <f t="shared" si="44"/>
        <v>0</v>
      </c>
      <c r="P711" s="43">
        <v>0</v>
      </c>
      <c r="Q711" s="2">
        <v>0</v>
      </c>
      <c r="R711" s="2">
        <v>0</v>
      </c>
      <c r="S711" s="2"/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1430</v>
      </c>
      <c r="F712" s="16" t="s">
        <v>1431</v>
      </c>
      <c r="G712" s="45">
        <f t="shared" si="45"/>
        <v>1</v>
      </c>
      <c r="H712" s="29">
        <v>0</v>
      </c>
      <c r="I712" s="30">
        <v>0</v>
      </c>
      <c r="J712" s="27">
        <f t="shared" si="46"/>
        <v>1</v>
      </c>
      <c r="K712" s="28">
        <f t="shared" si="47"/>
        <v>1</v>
      </c>
      <c r="L712" s="50">
        <v>0</v>
      </c>
      <c r="M712" s="2">
        <v>0</v>
      </c>
      <c r="N712" s="50">
        <v>1</v>
      </c>
      <c r="O712" s="28">
        <f t="shared" si="44"/>
        <v>1</v>
      </c>
      <c r="P712" s="43">
        <v>0</v>
      </c>
      <c r="Q712" s="2">
        <v>0</v>
      </c>
      <c r="R712" s="2">
        <v>1</v>
      </c>
      <c r="S712" s="2"/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1432</v>
      </c>
      <c r="F713" s="16" t="s">
        <v>1433</v>
      </c>
      <c r="G713" s="45">
        <f t="shared" si="45"/>
        <v>16</v>
      </c>
      <c r="H713" s="29">
        <v>12</v>
      </c>
      <c r="I713" s="30">
        <v>3</v>
      </c>
      <c r="J713" s="27">
        <f t="shared" si="46"/>
        <v>4</v>
      </c>
      <c r="K713" s="28">
        <f t="shared" si="47"/>
        <v>8</v>
      </c>
      <c r="L713" s="50">
        <v>0</v>
      </c>
      <c r="M713" s="2">
        <v>0</v>
      </c>
      <c r="N713" s="50">
        <v>4</v>
      </c>
      <c r="O713" s="28">
        <f t="shared" si="44"/>
        <v>8</v>
      </c>
      <c r="P713" s="43">
        <v>6</v>
      </c>
      <c r="Q713" s="2">
        <v>0</v>
      </c>
      <c r="R713" s="2">
        <v>8</v>
      </c>
      <c r="S713" s="2"/>
    </row>
    <row r="714" spans="1:19" customFormat="1" hidden="1" x14ac:dyDescent="0.2">
      <c r="A714" s="2">
        <v>95520</v>
      </c>
      <c r="B714" s="3"/>
      <c r="C714" s="3"/>
      <c r="D714" s="3" t="s">
        <v>45</v>
      </c>
      <c r="E714" s="3" t="s">
        <v>1434</v>
      </c>
      <c r="F714" s="16" t="s">
        <v>1435</v>
      </c>
      <c r="G714" s="45">
        <f t="shared" si="45"/>
        <v>0</v>
      </c>
      <c r="H714" s="29">
        <v>0</v>
      </c>
      <c r="I714" s="30">
        <v>0</v>
      </c>
      <c r="J714" s="27">
        <f t="shared" si="46"/>
        <v>0</v>
      </c>
      <c r="K714" s="28">
        <f t="shared" si="47"/>
        <v>0</v>
      </c>
      <c r="L714" s="50">
        <v>0</v>
      </c>
      <c r="M714" s="2">
        <v>0</v>
      </c>
      <c r="N714" s="50">
        <v>0</v>
      </c>
      <c r="O714" s="28">
        <f t="shared" si="44"/>
        <v>0</v>
      </c>
      <c r="P714" s="43">
        <v>0</v>
      </c>
      <c r="Q714" s="2">
        <v>0</v>
      </c>
      <c r="R714" s="2">
        <v>0</v>
      </c>
      <c r="S714" s="2"/>
    </row>
    <row r="715" spans="1:19" customFormat="1" hidden="1" x14ac:dyDescent="0.2">
      <c r="A715" s="2">
        <v>95540</v>
      </c>
      <c r="B715" s="3"/>
      <c r="C715" s="3"/>
      <c r="D715" s="93" t="s">
        <v>83</v>
      </c>
      <c r="E715" s="3" t="s">
        <v>1436</v>
      </c>
      <c r="F715" s="16" t="s">
        <v>1437</v>
      </c>
      <c r="G715" s="45">
        <f t="shared" si="45"/>
        <v>0</v>
      </c>
      <c r="H715" s="29">
        <v>0</v>
      </c>
      <c r="I715" s="30">
        <v>0</v>
      </c>
      <c r="J715" s="27">
        <f t="shared" si="46"/>
        <v>0</v>
      </c>
      <c r="K715" s="28">
        <f t="shared" si="47"/>
        <v>0</v>
      </c>
      <c r="L715" s="50">
        <v>0</v>
      </c>
      <c r="M715" s="2">
        <v>0</v>
      </c>
      <c r="N715" s="50">
        <v>0</v>
      </c>
      <c r="O715" s="28">
        <f t="shared" si="44"/>
        <v>0</v>
      </c>
      <c r="P715" s="43">
        <v>0</v>
      </c>
      <c r="Q715" s="2">
        <v>0</v>
      </c>
      <c r="R715" s="2">
        <v>0</v>
      </c>
      <c r="S715" s="2"/>
    </row>
    <row r="716" spans="1:19" customFormat="1" x14ac:dyDescent="0.2">
      <c r="A716" s="2">
        <v>95560</v>
      </c>
      <c r="B716" s="3"/>
      <c r="C716" s="3"/>
      <c r="D716" s="3" t="s">
        <v>45</v>
      </c>
      <c r="E716" s="3" t="s">
        <v>1438</v>
      </c>
      <c r="F716" s="16" t="s">
        <v>1439</v>
      </c>
      <c r="G716" s="45">
        <f t="shared" si="45"/>
        <v>6</v>
      </c>
      <c r="H716" s="29">
        <v>4</v>
      </c>
      <c r="I716" s="30">
        <v>2</v>
      </c>
      <c r="J716" s="27">
        <f t="shared" si="46"/>
        <v>2</v>
      </c>
      <c r="K716" s="28">
        <f t="shared" si="47"/>
        <v>2</v>
      </c>
      <c r="L716" s="50">
        <v>0</v>
      </c>
      <c r="M716" s="2">
        <v>0</v>
      </c>
      <c r="N716" s="50">
        <v>2</v>
      </c>
      <c r="O716" s="28">
        <f t="shared" si="44"/>
        <v>2</v>
      </c>
      <c r="P716" s="43">
        <v>2</v>
      </c>
      <c r="Q716" s="2">
        <v>1</v>
      </c>
      <c r="R716" s="2">
        <v>0</v>
      </c>
      <c r="S716" s="2"/>
    </row>
    <row r="717" spans="1:19" x14ac:dyDescent="0.2">
      <c r="A717" s="2">
        <v>95570</v>
      </c>
      <c r="B717" s="3"/>
      <c r="C717" s="3"/>
      <c r="D717" s="3" t="s">
        <v>45</v>
      </c>
      <c r="E717" s="3" t="s">
        <v>1440</v>
      </c>
      <c r="F717" s="16" t="s">
        <v>1441</v>
      </c>
      <c r="G717" s="45">
        <f t="shared" si="45"/>
        <v>1</v>
      </c>
      <c r="H717" s="29">
        <v>0</v>
      </c>
      <c r="I717" s="30">
        <v>0</v>
      </c>
      <c r="J717" s="27">
        <f t="shared" si="46"/>
        <v>1</v>
      </c>
      <c r="K717" s="28">
        <f t="shared" si="47"/>
        <v>1</v>
      </c>
      <c r="L717" s="50">
        <v>0</v>
      </c>
      <c r="M717" s="2">
        <v>0</v>
      </c>
      <c r="N717" s="50">
        <v>1</v>
      </c>
      <c r="O717" s="28">
        <f t="shared" si="44"/>
        <v>1</v>
      </c>
      <c r="P717" s="43">
        <v>1</v>
      </c>
      <c r="Q717" s="2">
        <v>0</v>
      </c>
      <c r="R717" s="2">
        <v>0</v>
      </c>
      <c r="S717" s="2"/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1442</v>
      </c>
      <c r="F718" s="16" t="s">
        <v>1443</v>
      </c>
      <c r="G718" s="45">
        <f t="shared" si="45"/>
        <v>6</v>
      </c>
      <c r="H718" s="29">
        <v>2</v>
      </c>
      <c r="I718" s="30">
        <v>1</v>
      </c>
      <c r="J718" s="27">
        <f t="shared" si="46"/>
        <v>4</v>
      </c>
      <c r="K718" s="28">
        <f t="shared" si="47"/>
        <v>1</v>
      </c>
      <c r="L718" s="50">
        <v>0</v>
      </c>
      <c r="M718" s="2">
        <v>0</v>
      </c>
      <c r="N718" s="50">
        <v>4</v>
      </c>
      <c r="O718" s="28">
        <f t="shared" si="44"/>
        <v>1</v>
      </c>
      <c r="P718" s="43">
        <v>1</v>
      </c>
      <c r="Q718" s="2">
        <v>1</v>
      </c>
      <c r="R718" s="2">
        <v>0</v>
      </c>
      <c r="S718" s="2"/>
    </row>
    <row r="719" spans="1:19" customFormat="1" hidden="1" x14ac:dyDescent="0.2">
      <c r="A719" s="2">
        <v>95600</v>
      </c>
      <c r="B719" s="3"/>
      <c r="C719" s="3"/>
      <c r="D719" s="93" t="s">
        <v>83</v>
      </c>
      <c r="E719" s="3" t="s">
        <v>1444</v>
      </c>
      <c r="F719" s="16" t="s">
        <v>1445</v>
      </c>
      <c r="G719" s="45">
        <f t="shared" si="45"/>
        <v>0</v>
      </c>
      <c r="H719" s="29">
        <v>0</v>
      </c>
      <c r="I719" s="30">
        <v>0</v>
      </c>
      <c r="J719" s="27">
        <f t="shared" si="46"/>
        <v>0</v>
      </c>
      <c r="K719" s="28">
        <f t="shared" si="47"/>
        <v>0</v>
      </c>
      <c r="L719" s="50">
        <v>0</v>
      </c>
      <c r="M719" s="2">
        <v>0</v>
      </c>
      <c r="N719" s="50">
        <v>0</v>
      </c>
      <c r="O719" s="28">
        <f t="shared" si="44"/>
        <v>0</v>
      </c>
      <c r="P719" s="43">
        <v>0</v>
      </c>
      <c r="Q719" s="2">
        <v>0</v>
      </c>
      <c r="R719" s="2">
        <v>0</v>
      </c>
      <c r="S719" s="2"/>
    </row>
    <row r="720" spans="1:19" customFormat="1" hidden="1" x14ac:dyDescent="0.2">
      <c r="A720" s="2">
        <v>95610</v>
      </c>
      <c r="B720" s="3"/>
      <c r="C720" s="3"/>
      <c r="D720" s="3" t="s">
        <v>0</v>
      </c>
      <c r="E720" s="3" t="s">
        <v>1446</v>
      </c>
      <c r="F720" s="16" t="s">
        <v>1447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2">
        <v>0</v>
      </c>
      <c r="N720" s="50">
        <v>0</v>
      </c>
      <c r="O720" s="28">
        <f t="shared" si="44"/>
        <v>0</v>
      </c>
      <c r="P720" s="43">
        <v>0</v>
      </c>
      <c r="Q720" s="2">
        <v>0</v>
      </c>
      <c r="R720" s="2">
        <v>0</v>
      </c>
      <c r="S720" s="2"/>
    </row>
    <row r="721" spans="1:19" customFormat="1" x14ac:dyDescent="0.2">
      <c r="A721" s="2">
        <v>95620</v>
      </c>
      <c r="B721" s="3"/>
      <c r="C721" s="3"/>
      <c r="D721" s="3" t="s">
        <v>45</v>
      </c>
      <c r="E721" s="3" t="s">
        <v>1448</v>
      </c>
      <c r="F721" s="16" t="s">
        <v>1449</v>
      </c>
      <c r="G721" s="45">
        <f t="shared" si="45"/>
        <v>3</v>
      </c>
      <c r="H721" s="29">
        <v>0</v>
      </c>
      <c r="I721" s="30">
        <v>0</v>
      </c>
      <c r="J721" s="27">
        <f t="shared" si="46"/>
        <v>3</v>
      </c>
      <c r="K721" s="28">
        <f t="shared" si="47"/>
        <v>1</v>
      </c>
      <c r="L721" s="50">
        <v>2</v>
      </c>
      <c r="M721" s="2">
        <v>1</v>
      </c>
      <c r="N721" s="50">
        <v>1</v>
      </c>
      <c r="O721" s="28">
        <f t="shared" si="44"/>
        <v>1</v>
      </c>
      <c r="P721" s="43">
        <v>0</v>
      </c>
      <c r="Q721" s="2">
        <v>0</v>
      </c>
      <c r="R721" s="2">
        <v>1</v>
      </c>
      <c r="S721" s="2"/>
    </row>
    <row r="722" spans="1:19" customFormat="1" hidden="1" x14ac:dyDescent="0.2">
      <c r="A722" s="2">
        <v>95650</v>
      </c>
      <c r="B722" s="3"/>
      <c r="C722" s="3"/>
      <c r="D722" s="3" t="s">
        <v>45</v>
      </c>
      <c r="E722" s="3" t="s">
        <v>1450</v>
      </c>
      <c r="F722" s="16" t="s">
        <v>1451</v>
      </c>
      <c r="G722" s="45">
        <f t="shared" si="45"/>
        <v>0</v>
      </c>
      <c r="H722" s="29">
        <v>0</v>
      </c>
      <c r="I722" s="30">
        <v>0</v>
      </c>
      <c r="J722" s="27">
        <f t="shared" si="46"/>
        <v>0</v>
      </c>
      <c r="K722" s="28">
        <f t="shared" si="47"/>
        <v>0</v>
      </c>
      <c r="L722" s="50">
        <v>0</v>
      </c>
      <c r="M722" s="2">
        <v>0</v>
      </c>
      <c r="N722" s="50">
        <v>0</v>
      </c>
      <c r="O722" s="28">
        <f t="shared" si="44"/>
        <v>0</v>
      </c>
      <c r="P722" s="43">
        <v>0</v>
      </c>
      <c r="Q722" s="2">
        <v>0</v>
      </c>
      <c r="R722" s="2">
        <v>0</v>
      </c>
      <c r="S722" s="2"/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1452</v>
      </c>
      <c r="F723" s="16" t="s">
        <v>1453</v>
      </c>
      <c r="G723" s="45">
        <f t="shared" si="45"/>
        <v>6</v>
      </c>
      <c r="H723" s="29">
        <v>5</v>
      </c>
      <c r="I723" s="30">
        <v>21</v>
      </c>
      <c r="J723" s="27">
        <f t="shared" si="46"/>
        <v>1</v>
      </c>
      <c r="K723" s="28">
        <f t="shared" si="47"/>
        <v>1</v>
      </c>
      <c r="L723" s="50">
        <v>0</v>
      </c>
      <c r="M723" s="2">
        <v>0</v>
      </c>
      <c r="N723" s="50">
        <v>1</v>
      </c>
      <c r="O723" s="28">
        <f t="shared" si="44"/>
        <v>1</v>
      </c>
      <c r="P723" s="43">
        <v>1</v>
      </c>
      <c r="Q723" s="2">
        <v>0</v>
      </c>
      <c r="R723" s="2">
        <v>0</v>
      </c>
      <c r="S723" s="2"/>
    </row>
    <row r="724" spans="1:19" customFormat="1" x14ac:dyDescent="0.2">
      <c r="A724" s="2">
        <v>95690</v>
      </c>
      <c r="B724" s="3"/>
      <c r="C724" s="3"/>
      <c r="D724" s="3" t="s">
        <v>45</v>
      </c>
      <c r="E724" s="3" t="s">
        <v>1454</v>
      </c>
      <c r="F724" s="16" t="s">
        <v>1455</v>
      </c>
      <c r="G724" s="45">
        <f t="shared" si="45"/>
        <v>4</v>
      </c>
      <c r="H724" s="29">
        <v>4</v>
      </c>
      <c r="I724" s="30">
        <v>3</v>
      </c>
      <c r="J724" s="27">
        <f t="shared" si="46"/>
        <v>0</v>
      </c>
      <c r="K724" s="28">
        <f t="shared" si="47"/>
        <v>0</v>
      </c>
      <c r="L724" s="50">
        <v>0</v>
      </c>
      <c r="M724" s="2">
        <v>0</v>
      </c>
      <c r="N724" s="50">
        <v>0</v>
      </c>
      <c r="O724" s="28">
        <f t="shared" si="44"/>
        <v>0</v>
      </c>
      <c r="P724" s="43">
        <v>0</v>
      </c>
      <c r="Q724" s="2">
        <v>0</v>
      </c>
      <c r="R724" s="2">
        <v>0</v>
      </c>
      <c r="S724" s="2"/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1456</v>
      </c>
      <c r="F725" s="16" t="s">
        <v>1457</v>
      </c>
      <c r="G725" s="45">
        <f t="shared" si="45"/>
        <v>7</v>
      </c>
      <c r="H725" s="29">
        <v>7</v>
      </c>
      <c r="I725" s="30">
        <v>3</v>
      </c>
      <c r="J725" s="27">
        <f t="shared" si="46"/>
        <v>0</v>
      </c>
      <c r="K725" s="28">
        <f t="shared" si="47"/>
        <v>0</v>
      </c>
      <c r="L725" s="50">
        <v>0</v>
      </c>
      <c r="M725" s="2">
        <v>0</v>
      </c>
      <c r="N725" s="50">
        <v>0</v>
      </c>
      <c r="O725" s="28">
        <f t="shared" si="44"/>
        <v>0</v>
      </c>
      <c r="P725" s="43">
        <v>0</v>
      </c>
      <c r="Q725" s="2">
        <v>0</v>
      </c>
      <c r="R725" s="2">
        <v>0</v>
      </c>
      <c r="S725" s="2"/>
    </row>
    <row r="726" spans="1:19" customFormat="1" x14ac:dyDescent="0.2">
      <c r="A726" s="2">
        <v>95730</v>
      </c>
      <c r="B726" s="3"/>
      <c r="C726" s="3"/>
      <c r="D726" s="3" t="s">
        <v>0</v>
      </c>
      <c r="E726" s="3" t="s">
        <v>1458</v>
      </c>
      <c r="F726" s="16" t="s">
        <v>1459</v>
      </c>
      <c r="G726" s="45">
        <f t="shared" si="45"/>
        <v>3</v>
      </c>
      <c r="H726" s="29">
        <v>2</v>
      </c>
      <c r="I726" s="30">
        <v>4</v>
      </c>
      <c r="J726" s="27">
        <f t="shared" si="46"/>
        <v>1</v>
      </c>
      <c r="K726" s="28">
        <f t="shared" si="47"/>
        <v>3</v>
      </c>
      <c r="L726" s="50">
        <v>0</v>
      </c>
      <c r="M726" s="2">
        <v>0</v>
      </c>
      <c r="N726" s="50">
        <v>1</v>
      </c>
      <c r="O726" s="28">
        <f t="shared" si="44"/>
        <v>3</v>
      </c>
      <c r="P726" s="43">
        <v>3</v>
      </c>
      <c r="Q726" s="2">
        <v>0</v>
      </c>
      <c r="R726" s="2">
        <v>0</v>
      </c>
      <c r="S726" s="2"/>
    </row>
    <row r="727" spans="1:19" customFormat="1" x14ac:dyDescent="0.2">
      <c r="A727" s="2">
        <v>95750</v>
      </c>
      <c r="B727" s="3"/>
      <c r="C727" s="3"/>
      <c r="D727" s="3" t="s">
        <v>45</v>
      </c>
      <c r="E727" s="3" t="s">
        <v>1460</v>
      </c>
      <c r="F727" s="16" t="s">
        <v>1461</v>
      </c>
      <c r="G727" s="45">
        <f t="shared" si="45"/>
        <v>6</v>
      </c>
      <c r="H727" s="29">
        <v>5</v>
      </c>
      <c r="I727" s="30">
        <v>3</v>
      </c>
      <c r="J727" s="27">
        <f t="shared" si="46"/>
        <v>1</v>
      </c>
      <c r="K727" s="28">
        <f t="shared" si="47"/>
        <v>1</v>
      </c>
      <c r="L727" s="50">
        <v>0</v>
      </c>
      <c r="M727" s="2">
        <v>0</v>
      </c>
      <c r="N727" s="50">
        <v>1</v>
      </c>
      <c r="O727" s="28">
        <f t="shared" si="44"/>
        <v>1</v>
      </c>
      <c r="P727" s="43">
        <v>1</v>
      </c>
      <c r="Q727" s="2">
        <v>0</v>
      </c>
      <c r="R727" s="2">
        <v>0</v>
      </c>
      <c r="S727" s="2"/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1462</v>
      </c>
      <c r="F728" s="16" t="s">
        <v>2105</v>
      </c>
      <c r="G728" s="45">
        <f t="shared" si="45"/>
        <v>7</v>
      </c>
      <c r="H728" s="29">
        <v>5</v>
      </c>
      <c r="I728" s="30">
        <v>3</v>
      </c>
      <c r="J728" s="27">
        <f t="shared" si="46"/>
        <v>2</v>
      </c>
      <c r="K728" s="28">
        <f t="shared" si="47"/>
        <v>2</v>
      </c>
      <c r="L728" s="50">
        <v>0</v>
      </c>
      <c r="M728" s="2">
        <v>0</v>
      </c>
      <c r="N728" s="50">
        <v>2</v>
      </c>
      <c r="O728" s="28">
        <f t="shared" si="44"/>
        <v>2</v>
      </c>
      <c r="P728" s="43">
        <v>2</v>
      </c>
      <c r="Q728" s="2">
        <v>0</v>
      </c>
      <c r="R728" s="2">
        <v>0</v>
      </c>
      <c r="S728" s="2"/>
    </row>
    <row r="729" spans="1:19" customFormat="1" hidden="1" x14ac:dyDescent="0.2">
      <c r="A729" s="2">
        <v>95880</v>
      </c>
      <c r="B729" s="3"/>
      <c r="C729" s="3"/>
      <c r="D729" s="93" t="s">
        <v>83</v>
      </c>
      <c r="E729" s="3" t="s">
        <v>1463</v>
      </c>
      <c r="F729" s="16" t="s">
        <v>1464</v>
      </c>
      <c r="G729" s="45">
        <f t="shared" si="45"/>
        <v>0</v>
      </c>
      <c r="H729" s="29">
        <v>0</v>
      </c>
      <c r="I729" s="30">
        <v>0</v>
      </c>
      <c r="J729" s="27">
        <f t="shared" si="46"/>
        <v>0</v>
      </c>
      <c r="K729" s="28">
        <f t="shared" si="47"/>
        <v>0</v>
      </c>
      <c r="L729" s="50">
        <v>0</v>
      </c>
      <c r="M729" s="2">
        <v>0</v>
      </c>
      <c r="N729" s="50">
        <v>0</v>
      </c>
      <c r="O729" s="28">
        <f t="shared" si="44"/>
        <v>0</v>
      </c>
      <c r="P729" s="43">
        <v>0</v>
      </c>
      <c r="Q729" s="2">
        <v>0</v>
      </c>
      <c r="R729" s="2">
        <v>0</v>
      </c>
      <c r="S729" s="2"/>
    </row>
    <row r="730" spans="1:19" customFormat="1" hidden="1" x14ac:dyDescent="0.2">
      <c r="A730" s="2">
        <v>95910</v>
      </c>
      <c r="B730" s="3"/>
      <c r="C730" s="3"/>
      <c r="D730" s="3" t="s">
        <v>1</v>
      </c>
      <c r="E730" s="3" t="s">
        <v>1465</v>
      </c>
      <c r="F730" s="16" t="s">
        <v>1466</v>
      </c>
      <c r="G730" s="45">
        <f t="shared" si="45"/>
        <v>0</v>
      </c>
      <c r="H730" s="29">
        <v>0</v>
      </c>
      <c r="I730" s="30">
        <v>0</v>
      </c>
      <c r="J730" s="27">
        <f t="shared" si="46"/>
        <v>0</v>
      </c>
      <c r="K730" s="28">
        <f t="shared" si="47"/>
        <v>0</v>
      </c>
      <c r="L730" s="50">
        <v>0</v>
      </c>
      <c r="M730" s="2">
        <v>0</v>
      </c>
      <c r="N730" s="50">
        <v>0</v>
      </c>
      <c r="O730" s="28">
        <f t="shared" si="44"/>
        <v>0</v>
      </c>
      <c r="P730" s="43">
        <v>0</v>
      </c>
      <c r="Q730" s="2">
        <v>0</v>
      </c>
      <c r="R730" s="2">
        <v>0</v>
      </c>
      <c r="S730" s="2"/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1467</v>
      </c>
      <c r="F731" s="16" t="s">
        <v>1468</v>
      </c>
      <c r="G731" s="45">
        <f t="shared" si="45"/>
        <v>5</v>
      </c>
      <c r="H731" s="29">
        <v>4</v>
      </c>
      <c r="I731" s="30">
        <v>13</v>
      </c>
      <c r="J731" s="27">
        <f t="shared" si="46"/>
        <v>1</v>
      </c>
      <c r="K731" s="28">
        <f t="shared" si="47"/>
        <v>4</v>
      </c>
      <c r="L731" s="50">
        <v>0</v>
      </c>
      <c r="M731" s="2">
        <v>0</v>
      </c>
      <c r="N731" s="50">
        <v>1</v>
      </c>
      <c r="O731" s="28">
        <f t="shared" si="44"/>
        <v>4</v>
      </c>
      <c r="P731" s="43">
        <v>4</v>
      </c>
      <c r="Q731" s="2">
        <v>0</v>
      </c>
      <c r="R731" s="2">
        <v>0</v>
      </c>
      <c r="S731" s="2"/>
    </row>
    <row r="732" spans="1:19" customFormat="1" hidden="1" x14ac:dyDescent="0.2">
      <c r="A732" s="2">
        <v>95980</v>
      </c>
      <c r="B732" s="3"/>
      <c r="C732" s="3"/>
      <c r="D732" s="93" t="s">
        <v>215</v>
      </c>
      <c r="E732" s="3" t="s">
        <v>1469</v>
      </c>
      <c r="F732" s="16" t="s">
        <v>1470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2">
        <v>0</v>
      </c>
      <c r="N732" s="50">
        <v>0</v>
      </c>
      <c r="O732" s="28">
        <f t="shared" si="44"/>
        <v>0</v>
      </c>
      <c r="P732" s="43">
        <v>0</v>
      </c>
      <c r="Q732" s="2">
        <v>0</v>
      </c>
      <c r="R732" s="2">
        <v>0</v>
      </c>
      <c r="S732" s="2"/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1471</v>
      </c>
      <c r="F733" s="16" t="s">
        <v>1472</v>
      </c>
      <c r="G733" s="45">
        <f t="shared" si="45"/>
        <v>17</v>
      </c>
      <c r="H733" s="29">
        <v>12</v>
      </c>
      <c r="I733" s="30">
        <v>30</v>
      </c>
      <c r="J733" s="27">
        <f t="shared" si="46"/>
        <v>5</v>
      </c>
      <c r="K733" s="28">
        <f t="shared" si="47"/>
        <v>1</v>
      </c>
      <c r="L733" s="50">
        <v>0</v>
      </c>
      <c r="M733" s="2">
        <v>0</v>
      </c>
      <c r="N733" s="50">
        <v>5</v>
      </c>
      <c r="O733" s="28">
        <f t="shared" si="44"/>
        <v>1</v>
      </c>
      <c r="P733" s="43">
        <v>1</v>
      </c>
      <c r="Q733" s="2">
        <v>1</v>
      </c>
      <c r="R733" s="2">
        <v>1</v>
      </c>
      <c r="S733" s="2"/>
    </row>
    <row r="734" spans="1:19" customFormat="1" hidden="1" x14ac:dyDescent="0.2">
      <c r="A734" s="2">
        <v>96010</v>
      </c>
      <c r="B734" s="3"/>
      <c r="C734" s="3"/>
      <c r="D734" s="3" t="s">
        <v>45</v>
      </c>
      <c r="E734" s="3" t="s">
        <v>1473</v>
      </c>
      <c r="F734" s="16" t="s">
        <v>1474</v>
      </c>
      <c r="G734" s="45">
        <f t="shared" si="45"/>
        <v>0</v>
      </c>
      <c r="H734" s="29">
        <v>0</v>
      </c>
      <c r="I734" s="30">
        <v>0</v>
      </c>
      <c r="J734" s="27">
        <f t="shared" si="46"/>
        <v>0</v>
      </c>
      <c r="K734" s="28">
        <f t="shared" si="47"/>
        <v>0</v>
      </c>
      <c r="L734" s="50">
        <v>0</v>
      </c>
      <c r="M734" s="2">
        <v>0</v>
      </c>
      <c r="N734" s="50">
        <v>0</v>
      </c>
      <c r="O734" s="28">
        <f t="shared" si="44"/>
        <v>0</v>
      </c>
      <c r="P734" s="43">
        <v>0</v>
      </c>
      <c r="Q734" s="2">
        <v>0</v>
      </c>
      <c r="R734" s="2">
        <v>0</v>
      </c>
      <c r="S734" s="2"/>
    </row>
    <row r="735" spans="1:19" hidden="1" x14ac:dyDescent="0.2">
      <c r="A735" s="2">
        <v>96030</v>
      </c>
      <c r="B735" s="3"/>
      <c r="C735" s="3"/>
      <c r="D735" s="3" t="s">
        <v>45</v>
      </c>
      <c r="E735" s="3" t="s">
        <v>1475</v>
      </c>
      <c r="F735" s="16" t="s">
        <v>1476</v>
      </c>
      <c r="G735" s="45">
        <f t="shared" si="45"/>
        <v>0</v>
      </c>
      <c r="H735" s="29">
        <v>0</v>
      </c>
      <c r="I735" s="30">
        <v>0</v>
      </c>
      <c r="J735" s="27">
        <f t="shared" si="46"/>
        <v>0</v>
      </c>
      <c r="K735" s="28">
        <f t="shared" si="47"/>
        <v>0</v>
      </c>
      <c r="L735" s="50">
        <v>0</v>
      </c>
      <c r="M735" s="2">
        <v>0</v>
      </c>
      <c r="N735" s="50">
        <v>0</v>
      </c>
      <c r="O735" s="28">
        <f t="shared" si="44"/>
        <v>0</v>
      </c>
      <c r="P735" s="43">
        <v>0</v>
      </c>
      <c r="Q735" s="2">
        <v>0</v>
      </c>
      <c r="R735" s="2">
        <v>0</v>
      </c>
      <c r="S735" s="2"/>
    </row>
    <row r="736" spans="1:19" x14ac:dyDescent="0.2">
      <c r="A736" s="2">
        <v>96090</v>
      </c>
      <c r="B736" s="3"/>
      <c r="C736" s="3"/>
      <c r="D736" s="3" t="s">
        <v>45</v>
      </c>
      <c r="E736" s="3" t="s">
        <v>1477</v>
      </c>
      <c r="F736" s="16" t="s">
        <v>1478</v>
      </c>
      <c r="G736" s="45">
        <f t="shared" si="45"/>
        <v>1</v>
      </c>
      <c r="H736" s="29">
        <v>0</v>
      </c>
      <c r="I736" s="30">
        <v>0</v>
      </c>
      <c r="J736" s="27">
        <f t="shared" si="46"/>
        <v>1</v>
      </c>
      <c r="K736" s="28">
        <f t="shared" si="47"/>
        <v>1</v>
      </c>
      <c r="L736" s="50">
        <v>0</v>
      </c>
      <c r="M736" s="2">
        <v>0</v>
      </c>
      <c r="N736" s="50">
        <v>1</v>
      </c>
      <c r="O736" s="28">
        <f t="shared" si="44"/>
        <v>1</v>
      </c>
      <c r="P736" s="43">
        <v>1</v>
      </c>
      <c r="Q736" s="2">
        <v>0</v>
      </c>
      <c r="R736" s="2">
        <v>0</v>
      </c>
      <c r="S736" s="2"/>
    </row>
    <row r="737" spans="1:19" customFormat="1" hidden="1" x14ac:dyDescent="0.2">
      <c r="A737" s="2">
        <v>96110</v>
      </c>
      <c r="B737" s="3"/>
      <c r="C737" s="3"/>
      <c r="D737" s="3" t="s">
        <v>0</v>
      </c>
      <c r="E737" s="3" t="s">
        <v>1479</v>
      </c>
      <c r="F737" s="16" t="s">
        <v>1480</v>
      </c>
      <c r="G737" s="45">
        <f t="shared" si="45"/>
        <v>0</v>
      </c>
      <c r="H737" s="29">
        <v>0</v>
      </c>
      <c r="I737" s="30">
        <v>0</v>
      </c>
      <c r="J737" s="27">
        <f t="shared" si="46"/>
        <v>0</v>
      </c>
      <c r="K737" s="28">
        <f t="shared" si="47"/>
        <v>0</v>
      </c>
      <c r="L737" s="50">
        <v>0</v>
      </c>
      <c r="M737" s="2">
        <v>0</v>
      </c>
      <c r="N737" s="50">
        <v>0</v>
      </c>
      <c r="O737" s="28">
        <f t="shared" si="44"/>
        <v>0</v>
      </c>
      <c r="P737" s="43">
        <v>0</v>
      </c>
      <c r="Q737" s="2">
        <v>0</v>
      </c>
      <c r="R737" s="2">
        <v>0</v>
      </c>
      <c r="S737" s="2"/>
    </row>
    <row r="738" spans="1:19" customFormat="1" hidden="1" x14ac:dyDescent="0.2">
      <c r="A738" s="2">
        <v>96160</v>
      </c>
      <c r="B738" s="3"/>
      <c r="C738" s="3"/>
      <c r="D738" s="93" t="s">
        <v>83</v>
      </c>
      <c r="E738" s="3" t="s">
        <v>1481</v>
      </c>
      <c r="F738" s="16" t="s">
        <v>1482</v>
      </c>
      <c r="G738" s="45">
        <f t="shared" si="45"/>
        <v>0</v>
      </c>
      <c r="H738" s="29">
        <v>0</v>
      </c>
      <c r="I738" s="30">
        <v>0</v>
      </c>
      <c r="J738" s="27">
        <f t="shared" si="46"/>
        <v>0</v>
      </c>
      <c r="K738" s="28">
        <f t="shared" si="47"/>
        <v>0</v>
      </c>
      <c r="L738" s="50">
        <v>0</v>
      </c>
      <c r="M738" s="2">
        <v>0</v>
      </c>
      <c r="N738" s="50">
        <v>0</v>
      </c>
      <c r="O738" s="28">
        <f t="shared" si="44"/>
        <v>0</v>
      </c>
      <c r="P738" s="43">
        <v>0</v>
      </c>
      <c r="Q738" s="2">
        <v>0</v>
      </c>
      <c r="R738" s="2">
        <v>0</v>
      </c>
      <c r="S738" s="2"/>
    </row>
    <row r="739" spans="1:19" hidden="1" x14ac:dyDescent="0.2">
      <c r="A739" s="2">
        <v>96420</v>
      </c>
      <c r="B739" s="3"/>
      <c r="C739" s="3"/>
      <c r="D739" s="3" t="s">
        <v>45</v>
      </c>
      <c r="E739" s="3" t="s">
        <v>1483</v>
      </c>
      <c r="F739" s="16" t="s">
        <v>1484</v>
      </c>
      <c r="G739" s="45">
        <f t="shared" si="45"/>
        <v>0</v>
      </c>
      <c r="H739" s="29">
        <v>0</v>
      </c>
      <c r="I739" s="30">
        <v>0</v>
      </c>
      <c r="J739" s="27">
        <f t="shared" si="46"/>
        <v>0</v>
      </c>
      <c r="K739" s="28">
        <f t="shared" si="47"/>
        <v>0</v>
      </c>
      <c r="L739" s="50">
        <v>0</v>
      </c>
      <c r="M739" s="2">
        <v>0</v>
      </c>
      <c r="N739" s="50">
        <v>0</v>
      </c>
      <c r="O739" s="28">
        <f t="shared" si="44"/>
        <v>0</v>
      </c>
      <c r="P739" s="43">
        <v>0</v>
      </c>
      <c r="Q739" s="2">
        <v>0</v>
      </c>
      <c r="R739" s="2">
        <v>0</v>
      </c>
      <c r="S739" s="2"/>
    </row>
    <row r="740" spans="1:19" hidden="1" x14ac:dyDescent="0.2">
      <c r="A740" s="2">
        <v>96490</v>
      </c>
      <c r="B740" s="3" t="s">
        <v>467</v>
      </c>
      <c r="C740" s="3" t="s">
        <v>467</v>
      </c>
      <c r="D740" s="93"/>
      <c r="E740" s="3" t="s">
        <v>1485</v>
      </c>
      <c r="F740" s="16" t="s">
        <v>1486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2">
        <v>0</v>
      </c>
      <c r="N740" s="50">
        <v>0</v>
      </c>
      <c r="O740" s="28">
        <f t="shared" si="44"/>
        <v>0</v>
      </c>
      <c r="P740" s="43">
        <v>0</v>
      </c>
      <c r="Q740" s="2">
        <v>0</v>
      </c>
      <c r="R740" s="2">
        <v>0</v>
      </c>
      <c r="S740" s="2"/>
    </row>
    <row r="741" spans="1:19" customFormat="1" hidden="1" x14ac:dyDescent="0.2">
      <c r="A741" s="2">
        <v>96500</v>
      </c>
      <c r="B741" s="3"/>
      <c r="C741" s="3"/>
      <c r="D741" s="39" t="s">
        <v>83</v>
      </c>
      <c r="E741" s="3" t="s">
        <v>1487</v>
      </c>
      <c r="F741" s="16" t="s">
        <v>1488</v>
      </c>
      <c r="G741" s="45">
        <f t="shared" si="45"/>
        <v>0</v>
      </c>
      <c r="H741" s="29">
        <v>0</v>
      </c>
      <c r="I741" s="30">
        <v>0</v>
      </c>
      <c r="J741" s="27">
        <f t="shared" si="46"/>
        <v>0</v>
      </c>
      <c r="K741" s="28">
        <f t="shared" si="47"/>
        <v>0</v>
      </c>
      <c r="L741" s="50">
        <v>0</v>
      </c>
      <c r="M741" s="2">
        <v>0</v>
      </c>
      <c r="N741" s="50">
        <v>0</v>
      </c>
      <c r="O741" s="28">
        <f t="shared" ref="O741:O804" si="48">MAX(P741:S741)</f>
        <v>0</v>
      </c>
      <c r="P741" s="43">
        <v>0</v>
      </c>
      <c r="Q741" s="2">
        <v>0</v>
      </c>
      <c r="R741" s="2">
        <v>0</v>
      </c>
      <c r="S741" s="2"/>
    </row>
    <row r="742" spans="1:19" hidden="1" x14ac:dyDescent="0.2">
      <c r="A742" s="2">
        <v>96510</v>
      </c>
      <c r="B742" s="3"/>
      <c r="C742" s="3"/>
      <c r="D742" s="93" t="s">
        <v>98</v>
      </c>
      <c r="E742" s="3" t="s">
        <v>1489</v>
      </c>
      <c r="F742" s="16" t="s">
        <v>1490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2">
        <v>0</v>
      </c>
      <c r="N742" s="50">
        <v>0</v>
      </c>
      <c r="O742" s="28">
        <f t="shared" si="48"/>
        <v>0</v>
      </c>
      <c r="P742" s="43">
        <v>0</v>
      </c>
      <c r="Q742" s="2">
        <v>0</v>
      </c>
      <c r="R742" s="2">
        <v>0</v>
      </c>
      <c r="S742" s="2"/>
    </row>
    <row r="743" spans="1:19" customFormat="1" hidden="1" x14ac:dyDescent="0.2">
      <c r="A743" s="2">
        <v>96550</v>
      </c>
      <c r="B743" s="3"/>
      <c r="C743" s="3"/>
      <c r="D743" s="93" t="s">
        <v>83</v>
      </c>
      <c r="E743" s="3" t="s">
        <v>1491</v>
      </c>
      <c r="F743" s="16" t="s">
        <v>1492</v>
      </c>
      <c r="G743" s="45">
        <f t="shared" si="45"/>
        <v>0</v>
      </c>
      <c r="H743" s="29">
        <v>0</v>
      </c>
      <c r="I743" s="30">
        <v>0</v>
      </c>
      <c r="J743" s="27">
        <f t="shared" si="46"/>
        <v>0</v>
      </c>
      <c r="K743" s="28">
        <f t="shared" si="47"/>
        <v>0</v>
      </c>
      <c r="L743" s="50">
        <v>0</v>
      </c>
      <c r="M743" s="2">
        <v>0</v>
      </c>
      <c r="N743" s="50">
        <v>0</v>
      </c>
      <c r="O743" s="28">
        <f t="shared" si="48"/>
        <v>0</v>
      </c>
      <c r="P743" s="43">
        <v>0</v>
      </c>
      <c r="Q743" s="2">
        <v>0</v>
      </c>
      <c r="R743" s="2">
        <v>0</v>
      </c>
      <c r="S743" s="2"/>
    </row>
    <row r="744" spans="1:19" customFormat="1" hidden="1" x14ac:dyDescent="0.2">
      <c r="A744" s="2">
        <v>96570</v>
      </c>
      <c r="B744" s="3"/>
      <c r="C744" s="3"/>
      <c r="D744" s="93" t="s">
        <v>83</v>
      </c>
      <c r="E744" s="3" t="s">
        <v>1493</v>
      </c>
      <c r="F744" s="16" t="s">
        <v>1494</v>
      </c>
      <c r="G744" s="45">
        <f t="shared" si="45"/>
        <v>0</v>
      </c>
      <c r="H744" s="29">
        <v>0</v>
      </c>
      <c r="I744" s="30">
        <v>0</v>
      </c>
      <c r="J744" s="27">
        <f t="shared" si="46"/>
        <v>0</v>
      </c>
      <c r="K744" s="28">
        <f t="shared" si="47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/>
    </row>
    <row r="745" spans="1:19" customFormat="1" x14ac:dyDescent="0.2">
      <c r="A745" s="2">
        <v>96580</v>
      </c>
      <c r="B745" s="3"/>
      <c r="C745" s="3"/>
      <c r="D745" s="3" t="s">
        <v>45</v>
      </c>
      <c r="E745" s="3" t="s">
        <v>1495</v>
      </c>
      <c r="F745" s="16" t="s">
        <v>1496</v>
      </c>
      <c r="G745" s="45">
        <f t="shared" si="45"/>
        <v>5</v>
      </c>
      <c r="H745" s="29">
        <v>3</v>
      </c>
      <c r="I745" s="30">
        <v>1</v>
      </c>
      <c r="J745" s="27">
        <f t="shared" si="46"/>
        <v>2</v>
      </c>
      <c r="K745" s="28">
        <f t="shared" si="47"/>
        <v>2</v>
      </c>
      <c r="L745" s="50">
        <v>0</v>
      </c>
      <c r="M745" s="2">
        <v>0</v>
      </c>
      <c r="N745" s="50">
        <v>2</v>
      </c>
      <c r="O745" s="28">
        <f t="shared" si="48"/>
        <v>2</v>
      </c>
      <c r="P745" s="43">
        <v>2</v>
      </c>
      <c r="Q745" s="2">
        <v>0</v>
      </c>
      <c r="R745" s="2">
        <v>0</v>
      </c>
      <c r="S745" s="2"/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1497</v>
      </c>
      <c r="F746" s="16" t="s">
        <v>1498</v>
      </c>
      <c r="G746" s="45">
        <f t="shared" si="45"/>
        <v>1</v>
      </c>
      <c r="H746" s="29">
        <v>0</v>
      </c>
      <c r="I746" s="30">
        <v>0</v>
      </c>
      <c r="J746" s="27">
        <f t="shared" si="46"/>
        <v>1</v>
      </c>
      <c r="K746" s="28">
        <f t="shared" si="47"/>
        <v>1</v>
      </c>
      <c r="L746" s="50">
        <v>0</v>
      </c>
      <c r="M746" s="2">
        <v>0</v>
      </c>
      <c r="N746" s="50">
        <v>1</v>
      </c>
      <c r="O746" s="28">
        <f t="shared" si="48"/>
        <v>1</v>
      </c>
      <c r="P746" s="43">
        <v>1</v>
      </c>
      <c r="Q746" s="2">
        <v>0</v>
      </c>
      <c r="R746" s="2">
        <v>0</v>
      </c>
      <c r="S746" s="2"/>
    </row>
    <row r="747" spans="1:19" customFormat="1" hidden="1" x14ac:dyDescent="0.2">
      <c r="A747" s="2">
        <v>96610</v>
      </c>
      <c r="B747" s="3"/>
      <c r="C747" s="3"/>
      <c r="D747" s="93" t="s">
        <v>98</v>
      </c>
      <c r="E747" s="3" t="s">
        <v>1499</v>
      </c>
      <c r="F747" s="16" t="s">
        <v>1500</v>
      </c>
      <c r="G747" s="45">
        <f t="shared" si="45"/>
        <v>0</v>
      </c>
      <c r="H747" s="29">
        <v>0</v>
      </c>
      <c r="I747" s="30">
        <v>0</v>
      </c>
      <c r="J747" s="27">
        <f t="shared" si="46"/>
        <v>0</v>
      </c>
      <c r="K747" s="28">
        <f t="shared" si="47"/>
        <v>0</v>
      </c>
      <c r="L747" s="50">
        <v>0</v>
      </c>
      <c r="M747" s="2">
        <v>0</v>
      </c>
      <c r="N747" s="50">
        <v>0</v>
      </c>
      <c r="O747" s="28">
        <f t="shared" si="48"/>
        <v>0</v>
      </c>
      <c r="P747" s="43">
        <v>0</v>
      </c>
      <c r="Q747" s="2">
        <v>0</v>
      </c>
      <c r="R747" s="2">
        <v>0</v>
      </c>
      <c r="S747" s="2"/>
    </row>
    <row r="748" spans="1:19" hidden="1" x14ac:dyDescent="0.2">
      <c r="A748" s="2">
        <v>96630</v>
      </c>
      <c r="B748" s="3"/>
      <c r="C748" s="3"/>
      <c r="D748" s="93" t="s">
        <v>215</v>
      </c>
      <c r="E748" s="3" t="s">
        <v>1501</v>
      </c>
      <c r="F748" s="16" t="s">
        <v>1502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/>
    </row>
    <row r="749" spans="1:19" customFormat="1" x14ac:dyDescent="0.2">
      <c r="A749" s="2">
        <v>96700</v>
      </c>
      <c r="B749" s="3"/>
      <c r="C749" s="3"/>
      <c r="D749" s="3" t="s">
        <v>45</v>
      </c>
      <c r="E749" s="3" t="s">
        <v>1503</v>
      </c>
      <c r="F749" s="16" t="s">
        <v>1504</v>
      </c>
      <c r="G749" s="45">
        <f t="shared" si="45"/>
        <v>3</v>
      </c>
      <c r="H749" s="29">
        <v>3</v>
      </c>
      <c r="I749" s="30">
        <v>2</v>
      </c>
      <c r="J749" s="27">
        <f t="shared" si="46"/>
        <v>0</v>
      </c>
      <c r="K749" s="28">
        <f t="shared" si="47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/>
    </row>
    <row r="750" spans="1:19" customFormat="1" hidden="1" x14ac:dyDescent="0.2">
      <c r="A750" s="2">
        <v>96710</v>
      </c>
      <c r="B750" s="3"/>
      <c r="C750" s="3"/>
      <c r="D750" s="93" t="s">
        <v>83</v>
      </c>
      <c r="E750" s="3" t="s">
        <v>1505</v>
      </c>
      <c r="F750" s="16" t="s">
        <v>1506</v>
      </c>
      <c r="G750" s="45">
        <f t="shared" si="45"/>
        <v>0</v>
      </c>
      <c r="H750" s="29">
        <v>0</v>
      </c>
      <c r="I750" s="30">
        <v>0</v>
      </c>
      <c r="J750" s="27">
        <f t="shared" si="46"/>
        <v>0</v>
      </c>
      <c r="K750" s="28">
        <f t="shared" si="47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/>
    </row>
    <row r="751" spans="1:19" customFormat="1" hidden="1" x14ac:dyDescent="0.2">
      <c r="A751" s="2">
        <v>96760</v>
      </c>
      <c r="B751" s="3"/>
      <c r="C751" s="3"/>
      <c r="D751" s="3" t="s">
        <v>45</v>
      </c>
      <c r="E751" s="3" t="s">
        <v>1507</v>
      </c>
      <c r="F751" s="16" t="s">
        <v>1508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/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1509</v>
      </c>
      <c r="F752" s="16" t="s">
        <v>1510</v>
      </c>
      <c r="G752" s="45">
        <f t="shared" si="45"/>
        <v>10</v>
      </c>
      <c r="H752" s="29">
        <v>10</v>
      </c>
      <c r="I752" s="30">
        <v>11</v>
      </c>
      <c r="J752" s="27">
        <f t="shared" si="46"/>
        <v>0</v>
      </c>
      <c r="K752" s="28">
        <f t="shared" si="47"/>
        <v>0</v>
      </c>
      <c r="L752" s="50">
        <v>0</v>
      </c>
      <c r="M752" s="2">
        <v>0</v>
      </c>
      <c r="N752" s="50">
        <v>0</v>
      </c>
      <c r="O752" s="28">
        <f t="shared" si="48"/>
        <v>0</v>
      </c>
      <c r="P752" s="43">
        <v>0</v>
      </c>
      <c r="Q752" s="2">
        <v>0</v>
      </c>
      <c r="R752" s="2">
        <v>0</v>
      </c>
      <c r="S752" s="2"/>
    </row>
    <row r="753" spans="1:19" customFormat="1" hidden="1" x14ac:dyDescent="0.2">
      <c r="A753" s="2">
        <v>96890</v>
      </c>
      <c r="B753" s="3"/>
      <c r="C753" s="3"/>
      <c r="D753" s="93" t="s">
        <v>103</v>
      </c>
      <c r="E753" s="3" t="s">
        <v>1511</v>
      </c>
      <c r="F753" s="16" t="s">
        <v>1512</v>
      </c>
      <c r="G753" s="45">
        <f t="shared" si="45"/>
        <v>0</v>
      </c>
      <c r="H753" s="29">
        <v>0</v>
      </c>
      <c r="I753" s="30">
        <v>0</v>
      </c>
      <c r="J753" s="27">
        <f t="shared" si="46"/>
        <v>0</v>
      </c>
      <c r="K753" s="28">
        <f t="shared" si="47"/>
        <v>0</v>
      </c>
      <c r="L753" s="50">
        <v>0</v>
      </c>
      <c r="M753" s="2">
        <v>0</v>
      </c>
      <c r="N753" s="50">
        <v>0</v>
      </c>
      <c r="O753" s="28">
        <f t="shared" si="48"/>
        <v>0</v>
      </c>
      <c r="P753" s="43">
        <v>0</v>
      </c>
      <c r="Q753" s="2">
        <v>0</v>
      </c>
      <c r="R753" s="2">
        <v>0</v>
      </c>
      <c r="S753" s="2"/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1513</v>
      </c>
      <c r="F754" s="16"/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/>
    </row>
    <row r="755" spans="1:19" x14ac:dyDescent="0.2">
      <c r="A755" s="2">
        <v>96940</v>
      </c>
      <c r="B755" s="3"/>
      <c r="C755" s="3"/>
      <c r="D755" s="3" t="s">
        <v>45</v>
      </c>
      <c r="E755" s="3" t="s">
        <v>1514</v>
      </c>
      <c r="F755" s="16" t="s">
        <v>1515</v>
      </c>
      <c r="G755" s="45">
        <f t="shared" si="45"/>
        <v>6</v>
      </c>
      <c r="H755" s="29">
        <v>6</v>
      </c>
      <c r="I755" s="30">
        <v>1</v>
      </c>
      <c r="J755" s="27">
        <f t="shared" si="46"/>
        <v>0</v>
      </c>
      <c r="K755" s="28">
        <f t="shared" si="47"/>
        <v>0</v>
      </c>
      <c r="L755" s="50">
        <v>0</v>
      </c>
      <c r="M755" s="2">
        <v>0</v>
      </c>
      <c r="N755" s="50">
        <v>0</v>
      </c>
      <c r="O755" s="28">
        <f t="shared" si="48"/>
        <v>0</v>
      </c>
      <c r="P755" s="43">
        <v>0</v>
      </c>
      <c r="Q755" s="2">
        <v>0</v>
      </c>
      <c r="R755" s="2">
        <v>0</v>
      </c>
      <c r="S755" s="2"/>
    </row>
    <row r="756" spans="1:19" customFormat="1" hidden="1" x14ac:dyDescent="0.2">
      <c r="A756" s="2">
        <v>96960</v>
      </c>
      <c r="B756" s="3"/>
      <c r="C756" s="3"/>
      <c r="D756" s="93" t="s">
        <v>98</v>
      </c>
      <c r="E756" s="3" t="s">
        <v>1516</v>
      </c>
      <c r="F756" s="16" t="s">
        <v>1517</v>
      </c>
      <c r="G756" s="45">
        <f t="shared" si="45"/>
        <v>0</v>
      </c>
      <c r="H756" s="29">
        <v>0</v>
      </c>
      <c r="I756" s="30">
        <v>0</v>
      </c>
      <c r="J756" s="27">
        <f t="shared" si="46"/>
        <v>0</v>
      </c>
      <c r="K756" s="28">
        <f t="shared" si="47"/>
        <v>0</v>
      </c>
      <c r="L756" s="50">
        <v>0</v>
      </c>
      <c r="M756" s="2">
        <v>0</v>
      </c>
      <c r="N756" s="50">
        <v>0</v>
      </c>
      <c r="O756" s="28">
        <f t="shared" si="48"/>
        <v>0</v>
      </c>
      <c r="P756" s="43">
        <v>0</v>
      </c>
      <c r="Q756" s="2">
        <v>0</v>
      </c>
      <c r="R756" s="2">
        <v>0</v>
      </c>
      <c r="S756" s="2"/>
    </row>
    <row r="757" spans="1:19" customFormat="1" hidden="1" x14ac:dyDescent="0.2">
      <c r="A757" s="2">
        <v>96990</v>
      </c>
      <c r="B757" s="3"/>
      <c r="C757" s="3"/>
      <c r="D757" s="93" t="s">
        <v>103</v>
      </c>
      <c r="E757" s="3" t="s">
        <v>1518</v>
      </c>
      <c r="F757" s="16" t="s">
        <v>1519</v>
      </c>
      <c r="G757" s="45">
        <f t="shared" si="45"/>
        <v>0</v>
      </c>
      <c r="H757" s="29">
        <v>0</v>
      </c>
      <c r="I757" s="30">
        <v>0</v>
      </c>
      <c r="J757" s="27">
        <f t="shared" si="46"/>
        <v>0</v>
      </c>
      <c r="K757" s="28">
        <f t="shared" si="47"/>
        <v>0</v>
      </c>
      <c r="L757" s="50">
        <v>0</v>
      </c>
      <c r="M757" s="2">
        <v>0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/>
    </row>
    <row r="758" spans="1:19" customFormat="1" x14ac:dyDescent="0.2">
      <c r="A758" s="2">
        <v>97060</v>
      </c>
      <c r="B758" s="3"/>
      <c r="C758" s="3"/>
      <c r="D758" s="3" t="s">
        <v>0</v>
      </c>
      <c r="E758" s="3" t="s">
        <v>1520</v>
      </c>
      <c r="F758" s="16" t="s">
        <v>1521</v>
      </c>
      <c r="G758" s="45">
        <f t="shared" si="45"/>
        <v>9</v>
      </c>
      <c r="H758" s="29">
        <v>6</v>
      </c>
      <c r="I758" s="30">
        <v>5</v>
      </c>
      <c r="J758" s="27">
        <f t="shared" si="46"/>
        <v>3</v>
      </c>
      <c r="K758" s="28">
        <f t="shared" si="47"/>
        <v>3</v>
      </c>
      <c r="L758" s="50">
        <v>0</v>
      </c>
      <c r="M758" s="2">
        <v>0</v>
      </c>
      <c r="N758" s="50">
        <v>3</v>
      </c>
      <c r="O758" s="28">
        <f t="shared" si="48"/>
        <v>3</v>
      </c>
      <c r="P758" s="43">
        <v>3</v>
      </c>
      <c r="Q758" s="2">
        <v>0</v>
      </c>
      <c r="R758" s="2">
        <v>0</v>
      </c>
      <c r="S758" s="2"/>
    </row>
    <row r="759" spans="1:19" customFormat="1" x14ac:dyDescent="0.2">
      <c r="A759" s="2">
        <v>97100</v>
      </c>
      <c r="B759" s="3"/>
      <c r="C759" s="3"/>
      <c r="D759" s="3" t="s">
        <v>45</v>
      </c>
      <c r="E759" s="3" t="s">
        <v>1522</v>
      </c>
      <c r="F759" s="16" t="s">
        <v>1523</v>
      </c>
      <c r="G759" s="45">
        <f t="shared" si="45"/>
        <v>1</v>
      </c>
      <c r="H759" s="29">
        <v>0</v>
      </c>
      <c r="I759" s="30">
        <v>0</v>
      </c>
      <c r="J759" s="27">
        <f t="shared" si="46"/>
        <v>1</v>
      </c>
      <c r="K759" s="28">
        <f t="shared" si="47"/>
        <v>15</v>
      </c>
      <c r="L759" s="50">
        <v>0</v>
      </c>
      <c r="M759" s="2">
        <v>0</v>
      </c>
      <c r="N759" s="50">
        <v>1</v>
      </c>
      <c r="O759" s="28">
        <f t="shared" si="48"/>
        <v>15</v>
      </c>
      <c r="P759" s="43">
        <v>15</v>
      </c>
      <c r="Q759" s="2">
        <v>0</v>
      </c>
      <c r="R759" s="2">
        <v>0</v>
      </c>
      <c r="S759" s="2"/>
    </row>
    <row r="760" spans="1:19" customFormat="1" x14ac:dyDescent="0.2">
      <c r="A760" s="2">
        <v>97210</v>
      </c>
      <c r="B760" s="3"/>
      <c r="C760" s="3"/>
      <c r="D760" s="3" t="s">
        <v>0</v>
      </c>
      <c r="E760" s="3" t="s">
        <v>1524</v>
      </c>
      <c r="F760" s="16" t="s">
        <v>1525</v>
      </c>
      <c r="G760" s="45">
        <f t="shared" si="45"/>
        <v>4</v>
      </c>
      <c r="H760" s="29">
        <v>4</v>
      </c>
      <c r="I760" s="30">
        <v>3</v>
      </c>
      <c r="J760" s="27">
        <f t="shared" si="46"/>
        <v>0</v>
      </c>
      <c r="K760" s="28">
        <f t="shared" si="47"/>
        <v>0</v>
      </c>
      <c r="L760" s="50">
        <v>0</v>
      </c>
      <c r="M760" s="2">
        <v>0</v>
      </c>
      <c r="N760" s="50">
        <v>0</v>
      </c>
      <c r="O760" s="28">
        <f t="shared" si="48"/>
        <v>0</v>
      </c>
      <c r="P760" s="43">
        <v>0</v>
      </c>
      <c r="Q760" s="2">
        <v>0</v>
      </c>
      <c r="R760" s="2">
        <v>0</v>
      </c>
      <c r="S760" s="2"/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3" t="s">
        <v>215</v>
      </c>
      <c r="E761" s="3" t="s">
        <v>1526</v>
      </c>
      <c r="F761" s="16" t="s">
        <v>1527</v>
      </c>
      <c r="G761" s="45">
        <f t="shared" si="45"/>
        <v>0</v>
      </c>
      <c r="H761" s="29">
        <v>0</v>
      </c>
      <c r="I761" s="30">
        <v>0</v>
      </c>
      <c r="J761" s="27">
        <f t="shared" si="46"/>
        <v>0</v>
      </c>
      <c r="K761" s="28">
        <f t="shared" si="47"/>
        <v>0</v>
      </c>
      <c r="L761" s="50">
        <v>0</v>
      </c>
      <c r="M761" s="2">
        <v>0</v>
      </c>
      <c r="N761" s="50">
        <v>0</v>
      </c>
      <c r="O761" s="28">
        <f t="shared" si="48"/>
        <v>0</v>
      </c>
      <c r="P761" s="43">
        <v>0</v>
      </c>
      <c r="Q761" s="2">
        <v>0</v>
      </c>
      <c r="R761" s="2">
        <v>0</v>
      </c>
      <c r="S761" s="2"/>
    </row>
    <row r="762" spans="1:19" customFormat="1" hidden="1" x14ac:dyDescent="0.2">
      <c r="A762" s="2">
        <v>97340</v>
      </c>
      <c r="B762" s="3"/>
      <c r="C762" s="3"/>
      <c r="D762" s="93" t="s">
        <v>83</v>
      </c>
      <c r="E762" s="3" t="s">
        <v>1528</v>
      </c>
      <c r="F762" s="16" t="s">
        <v>1529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/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1530</v>
      </c>
      <c r="F763" s="16" t="s">
        <v>1531</v>
      </c>
      <c r="G763" s="45">
        <f t="shared" si="45"/>
        <v>5</v>
      </c>
      <c r="H763" s="29">
        <v>3</v>
      </c>
      <c r="I763" s="30">
        <v>2</v>
      </c>
      <c r="J763" s="27">
        <f t="shared" si="46"/>
        <v>2</v>
      </c>
      <c r="K763" s="28">
        <f t="shared" si="47"/>
        <v>1</v>
      </c>
      <c r="L763" s="50">
        <v>2</v>
      </c>
      <c r="M763" s="2">
        <v>1</v>
      </c>
      <c r="N763" s="50">
        <v>0</v>
      </c>
      <c r="O763" s="28">
        <f t="shared" si="48"/>
        <v>0</v>
      </c>
      <c r="P763" s="43">
        <v>0</v>
      </c>
      <c r="Q763" s="2">
        <v>0</v>
      </c>
      <c r="R763" s="2">
        <v>0</v>
      </c>
      <c r="S763" s="2"/>
    </row>
    <row r="764" spans="1:19" customFormat="1" hidden="1" x14ac:dyDescent="0.2">
      <c r="A764" s="2">
        <v>97410</v>
      </c>
      <c r="B764" s="3"/>
      <c r="C764" s="3"/>
      <c r="D764" s="3" t="s">
        <v>45</v>
      </c>
      <c r="E764" s="3" t="s">
        <v>1532</v>
      </c>
      <c r="F764" s="16" t="s">
        <v>1533</v>
      </c>
      <c r="G764" s="45">
        <f t="shared" si="45"/>
        <v>0</v>
      </c>
      <c r="H764" s="29">
        <v>0</v>
      </c>
      <c r="I764" s="30">
        <v>0</v>
      </c>
      <c r="J764" s="27">
        <f t="shared" si="46"/>
        <v>0</v>
      </c>
      <c r="K764" s="28">
        <f t="shared" si="47"/>
        <v>0</v>
      </c>
      <c r="L764" s="50">
        <v>0</v>
      </c>
      <c r="M764" s="2">
        <v>0</v>
      </c>
      <c r="N764" s="50">
        <v>0</v>
      </c>
      <c r="O764" s="28">
        <f t="shared" si="48"/>
        <v>0</v>
      </c>
      <c r="P764" s="43">
        <v>0</v>
      </c>
      <c r="Q764" s="2">
        <v>0</v>
      </c>
      <c r="R764" s="2">
        <v>0</v>
      </c>
      <c r="S764" s="2"/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1534</v>
      </c>
      <c r="F765" s="16" t="s">
        <v>1535</v>
      </c>
      <c r="G765" s="45">
        <f t="shared" si="45"/>
        <v>41</v>
      </c>
      <c r="H765" s="29">
        <v>32</v>
      </c>
      <c r="I765" s="30">
        <v>7</v>
      </c>
      <c r="J765" s="27">
        <f t="shared" si="46"/>
        <v>9</v>
      </c>
      <c r="K765" s="28">
        <f t="shared" si="47"/>
        <v>131</v>
      </c>
      <c r="L765" s="50">
        <v>1</v>
      </c>
      <c r="M765" s="2">
        <v>1</v>
      </c>
      <c r="N765" s="50">
        <v>8</v>
      </c>
      <c r="O765" s="28">
        <f t="shared" si="48"/>
        <v>131</v>
      </c>
      <c r="P765" s="43">
        <v>131</v>
      </c>
      <c r="Q765" s="2">
        <v>2</v>
      </c>
      <c r="R765" s="2">
        <v>1</v>
      </c>
      <c r="S765" s="2"/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1536</v>
      </c>
      <c r="F766" s="16" t="s">
        <v>1537</v>
      </c>
      <c r="G766" s="45">
        <f t="shared" si="45"/>
        <v>7</v>
      </c>
      <c r="H766" s="29">
        <v>5</v>
      </c>
      <c r="I766" s="30">
        <v>3</v>
      </c>
      <c r="J766" s="27">
        <f t="shared" si="46"/>
        <v>2</v>
      </c>
      <c r="K766" s="28">
        <f t="shared" si="47"/>
        <v>1</v>
      </c>
      <c r="L766" s="50">
        <v>0</v>
      </c>
      <c r="M766" s="2">
        <v>0</v>
      </c>
      <c r="N766" s="50">
        <v>2</v>
      </c>
      <c r="O766" s="28">
        <f t="shared" si="48"/>
        <v>1</v>
      </c>
      <c r="P766" s="43">
        <v>1</v>
      </c>
      <c r="Q766" s="2">
        <v>0</v>
      </c>
      <c r="R766" s="2">
        <v>0</v>
      </c>
      <c r="S766" s="2"/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1538</v>
      </c>
      <c r="F767" s="16" t="s">
        <v>1539</v>
      </c>
      <c r="G767" s="45">
        <f t="shared" si="45"/>
        <v>8</v>
      </c>
      <c r="H767" s="29">
        <v>5</v>
      </c>
      <c r="I767" s="30">
        <v>2</v>
      </c>
      <c r="J767" s="27">
        <f t="shared" si="46"/>
        <v>3</v>
      </c>
      <c r="K767" s="28">
        <f t="shared" si="47"/>
        <v>12</v>
      </c>
      <c r="L767" s="50">
        <v>0</v>
      </c>
      <c r="M767" s="2">
        <v>0</v>
      </c>
      <c r="N767" s="50">
        <v>3</v>
      </c>
      <c r="O767" s="28">
        <f t="shared" si="48"/>
        <v>12</v>
      </c>
      <c r="P767" s="43">
        <v>12</v>
      </c>
      <c r="Q767" s="2">
        <v>0</v>
      </c>
      <c r="R767" s="2">
        <v>0</v>
      </c>
      <c r="S767" s="2"/>
    </row>
    <row r="768" spans="1:19" customFormat="1" x14ac:dyDescent="0.2">
      <c r="A768" s="2">
        <v>97550</v>
      </c>
      <c r="B768" s="3"/>
      <c r="C768" s="3"/>
      <c r="D768" s="3" t="s">
        <v>45</v>
      </c>
      <c r="E768" s="3" t="s">
        <v>1540</v>
      </c>
      <c r="F768" s="16" t="s">
        <v>1541</v>
      </c>
      <c r="G768" s="45">
        <f t="shared" si="45"/>
        <v>5</v>
      </c>
      <c r="H768" s="29">
        <v>4</v>
      </c>
      <c r="I768" s="30">
        <v>2</v>
      </c>
      <c r="J768" s="27">
        <f t="shared" si="46"/>
        <v>1</v>
      </c>
      <c r="K768" s="28">
        <f t="shared" si="47"/>
        <v>1</v>
      </c>
      <c r="L768" s="50">
        <v>0</v>
      </c>
      <c r="M768" s="2">
        <v>0</v>
      </c>
      <c r="N768" s="50">
        <v>1</v>
      </c>
      <c r="O768" s="28">
        <f t="shared" si="48"/>
        <v>1</v>
      </c>
      <c r="P768" s="43">
        <v>1</v>
      </c>
      <c r="Q768" s="2">
        <v>0</v>
      </c>
      <c r="R768" s="2">
        <v>0</v>
      </c>
      <c r="S768" s="2"/>
    </row>
    <row r="769" spans="1:19" customFormat="1" x14ac:dyDescent="0.2">
      <c r="A769" s="2">
        <v>97560</v>
      </c>
      <c r="B769" s="3"/>
      <c r="C769" s="3"/>
      <c r="D769" s="3" t="s">
        <v>45</v>
      </c>
      <c r="E769" s="3" t="s">
        <v>1542</v>
      </c>
      <c r="F769" s="16" t="s">
        <v>1543</v>
      </c>
      <c r="G769" s="45">
        <f t="shared" si="45"/>
        <v>3</v>
      </c>
      <c r="H769" s="29">
        <v>3</v>
      </c>
      <c r="I769" s="30">
        <v>2</v>
      </c>
      <c r="J769" s="27">
        <f t="shared" si="46"/>
        <v>0</v>
      </c>
      <c r="K769" s="28">
        <f t="shared" si="47"/>
        <v>0</v>
      </c>
      <c r="L769" s="50">
        <v>0</v>
      </c>
      <c r="M769" s="2">
        <v>0</v>
      </c>
      <c r="N769" s="50">
        <v>0</v>
      </c>
      <c r="O769" s="28">
        <f t="shared" si="48"/>
        <v>0</v>
      </c>
      <c r="P769" s="43">
        <v>0</v>
      </c>
      <c r="Q769" s="2">
        <v>0</v>
      </c>
      <c r="R769" s="2">
        <v>0</v>
      </c>
      <c r="S769" s="2"/>
    </row>
    <row r="770" spans="1:19" hidden="1" x14ac:dyDescent="0.2">
      <c r="A770" s="2">
        <v>97570</v>
      </c>
      <c r="B770" s="3"/>
      <c r="C770" s="3"/>
      <c r="D770" s="93" t="s">
        <v>83</v>
      </c>
      <c r="E770" s="3" t="s">
        <v>1544</v>
      </c>
      <c r="F770" s="16" t="s">
        <v>1545</v>
      </c>
      <c r="G770" s="45">
        <f t="shared" ref="G770:G833" si="49">SUM(H770, J770)</f>
        <v>0</v>
      </c>
      <c r="H770" s="29">
        <v>0</v>
      </c>
      <c r="I770" s="30">
        <v>0</v>
      </c>
      <c r="J770" s="27">
        <f t="shared" ref="J770:J833" si="50">L770+N770</f>
        <v>0</v>
      </c>
      <c r="K770" s="28">
        <f t="shared" ref="K770:K833" si="51">MAX(P770:S770, M770)</f>
        <v>0</v>
      </c>
      <c r="L770" s="50">
        <v>0</v>
      </c>
      <c r="M770" s="2">
        <v>0</v>
      </c>
      <c r="N770" s="50">
        <v>0</v>
      </c>
      <c r="O770" s="28">
        <f t="shared" si="48"/>
        <v>0</v>
      </c>
      <c r="P770" s="43">
        <v>0</v>
      </c>
      <c r="Q770" s="2">
        <v>0</v>
      </c>
      <c r="R770" s="2">
        <v>0</v>
      </c>
      <c r="S770" s="2"/>
    </row>
    <row r="771" spans="1:19" customFormat="1" hidden="1" x14ac:dyDescent="0.2">
      <c r="A771" s="2">
        <v>97580</v>
      </c>
      <c r="B771" s="3"/>
      <c r="C771" s="3"/>
      <c r="D771" s="3" t="s">
        <v>45</v>
      </c>
      <c r="E771" s="3" t="s">
        <v>1546</v>
      </c>
      <c r="F771" s="16" t="s">
        <v>1547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/>
    </row>
    <row r="772" spans="1:19" customFormat="1" x14ac:dyDescent="0.2">
      <c r="A772" s="2">
        <v>97590</v>
      </c>
      <c r="B772" s="3"/>
      <c r="C772" s="3"/>
      <c r="D772" s="3" t="s">
        <v>0</v>
      </c>
      <c r="E772" s="3" t="s">
        <v>1548</v>
      </c>
      <c r="F772" s="16" t="s">
        <v>1549</v>
      </c>
      <c r="G772" s="45">
        <f t="shared" si="49"/>
        <v>2</v>
      </c>
      <c r="H772" s="29">
        <v>2</v>
      </c>
      <c r="I772" s="30">
        <v>1</v>
      </c>
      <c r="J772" s="27">
        <f t="shared" si="50"/>
        <v>0</v>
      </c>
      <c r="K772" s="28">
        <f t="shared" si="51"/>
        <v>0</v>
      </c>
      <c r="L772" s="50">
        <v>0</v>
      </c>
      <c r="M772" s="2">
        <v>0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/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1550</v>
      </c>
      <c r="F773" s="16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/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1551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/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1552</v>
      </c>
      <c r="F775" s="16" t="s">
        <v>1553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/>
    </row>
    <row r="776" spans="1:19" customFormat="1" hidden="1" x14ac:dyDescent="0.2">
      <c r="A776" s="2">
        <v>97640</v>
      </c>
      <c r="B776" s="3"/>
      <c r="C776" s="3"/>
      <c r="D776" s="93" t="s">
        <v>98</v>
      </c>
      <c r="E776" s="3" t="s">
        <v>1554</v>
      </c>
      <c r="F776" s="16" t="s">
        <v>1555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2">
        <v>0</v>
      </c>
      <c r="N776" s="50">
        <v>0</v>
      </c>
      <c r="O776" s="28">
        <f t="shared" si="48"/>
        <v>0</v>
      </c>
      <c r="P776" s="43">
        <v>0</v>
      </c>
      <c r="Q776" s="2">
        <v>0</v>
      </c>
      <c r="R776" s="2">
        <v>0</v>
      </c>
      <c r="S776" s="2"/>
    </row>
    <row r="777" spans="1:19" customFormat="1" hidden="1" x14ac:dyDescent="0.2">
      <c r="A777" s="2">
        <v>97660</v>
      </c>
      <c r="B777" s="3"/>
      <c r="C777" s="3"/>
      <c r="D777" s="3" t="s">
        <v>45</v>
      </c>
      <c r="E777" s="3" t="s">
        <v>1556</v>
      </c>
      <c r="F777" s="16" t="s">
        <v>1557</v>
      </c>
      <c r="G777" s="45">
        <f t="shared" si="49"/>
        <v>0</v>
      </c>
      <c r="H777" s="29">
        <v>0</v>
      </c>
      <c r="I777" s="30">
        <v>0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/>
    </row>
    <row r="778" spans="1:19" customFormat="1" x14ac:dyDescent="0.2">
      <c r="A778" s="2">
        <v>97670</v>
      </c>
      <c r="B778" s="3"/>
      <c r="C778" s="3"/>
      <c r="D778" s="3" t="s">
        <v>45</v>
      </c>
      <c r="E778" s="3" t="s">
        <v>1558</v>
      </c>
      <c r="F778" s="16" t="s">
        <v>1559</v>
      </c>
      <c r="G778" s="45">
        <f t="shared" si="49"/>
        <v>1</v>
      </c>
      <c r="H778" s="29">
        <v>1</v>
      </c>
      <c r="I778" s="30">
        <v>1</v>
      </c>
      <c r="J778" s="27">
        <f t="shared" si="50"/>
        <v>0</v>
      </c>
      <c r="K778" s="28">
        <f t="shared" si="51"/>
        <v>0</v>
      </c>
      <c r="L778" s="50">
        <v>0</v>
      </c>
      <c r="M778" s="2">
        <v>0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/>
    </row>
    <row r="779" spans="1:19" customFormat="1" x14ac:dyDescent="0.2">
      <c r="A779" s="2">
        <v>97680</v>
      </c>
      <c r="B779" s="3"/>
      <c r="C779" s="3"/>
      <c r="D779" s="3" t="s">
        <v>45</v>
      </c>
      <c r="E779" s="3" t="s">
        <v>1560</v>
      </c>
      <c r="F779" s="16" t="s">
        <v>1561</v>
      </c>
      <c r="G779" s="45">
        <f t="shared" si="49"/>
        <v>3</v>
      </c>
      <c r="H779" s="29">
        <v>3</v>
      </c>
      <c r="I779" s="30">
        <v>1</v>
      </c>
      <c r="J779" s="27">
        <f t="shared" si="50"/>
        <v>0</v>
      </c>
      <c r="K779" s="28">
        <f t="shared" si="51"/>
        <v>0</v>
      </c>
      <c r="L779" s="50">
        <v>0</v>
      </c>
      <c r="M779" s="2">
        <v>0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/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1562</v>
      </c>
      <c r="F780" s="16" t="s">
        <v>1563</v>
      </c>
      <c r="G780" s="45">
        <f t="shared" si="49"/>
        <v>7</v>
      </c>
      <c r="H780" s="29">
        <v>5</v>
      </c>
      <c r="I780" s="30">
        <v>2</v>
      </c>
      <c r="J780" s="27">
        <f t="shared" si="50"/>
        <v>2</v>
      </c>
      <c r="K780" s="28">
        <f t="shared" si="51"/>
        <v>16</v>
      </c>
      <c r="L780" s="50">
        <v>0</v>
      </c>
      <c r="M780" s="2">
        <v>0</v>
      </c>
      <c r="N780" s="50">
        <v>2</v>
      </c>
      <c r="O780" s="28">
        <f t="shared" si="48"/>
        <v>16</v>
      </c>
      <c r="P780" s="43">
        <v>16</v>
      </c>
      <c r="Q780" s="2">
        <v>0</v>
      </c>
      <c r="R780" s="2">
        <v>1</v>
      </c>
      <c r="S780" s="2"/>
    </row>
    <row r="781" spans="1:19" customFormat="1" x14ac:dyDescent="0.2">
      <c r="A781" s="2">
        <v>97710</v>
      </c>
      <c r="B781" s="3"/>
      <c r="C781" s="3"/>
      <c r="D781" s="3" t="s">
        <v>45</v>
      </c>
      <c r="E781" s="3" t="s">
        <v>1564</v>
      </c>
      <c r="F781" s="16" t="s">
        <v>1565</v>
      </c>
      <c r="G781" s="45">
        <f t="shared" si="49"/>
        <v>1</v>
      </c>
      <c r="H781" s="29">
        <v>1</v>
      </c>
      <c r="I781" s="30">
        <v>1</v>
      </c>
      <c r="J781" s="27">
        <f t="shared" si="50"/>
        <v>0</v>
      </c>
      <c r="K781" s="28">
        <f t="shared" si="51"/>
        <v>0</v>
      </c>
      <c r="L781" s="50">
        <v>0</v>
      </c>
      <c r="M781" s="2">
        <v>0</v>
      </c>
      <c r="N781" s="50">
        <v>0</v>
      </c>
      <c r="O781" s="28">
        <f t="shared" si="48"/>
        <v>0</v>
      </c>
      <c r="P781" s="43">
        <v>0</v>
      </c>
      <c r="Q781" s="2">
        <v>0</v>
      </c>
      <c r="R781" s="2">
        <v>0</v>
      </c>
      <c r="S781" s="2"/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1566</v>
      </c>
      <c r="F782" s="16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/>
    </row>
    <row r="783" spans="1:19" customFormat="1" x14ac:dyDescent="0.2">
      <c r="A783" s="2">
        <v>97740</v>
      </c>
      <c r="B783" s="3"/>
      <c r="C783" s="3"/>
      <c r="D783" s="3" t="s">
        <v>45</v>
      </c>
      <c r="E783" s="3" t="s">
        <v>1567</v>
      </c>
      <c r="F783" s="16" t="s">
        <v>1568</v>
      </c>
      <c r="G783" s="45">
        <f t="shared" si="49"/>
        <v>9</v>
      </c>
      <c r="H783" s="29">
        <v>7</v>
      </c>
      <c r="I783" s="30">
        <v>4</v>
      </c>
      <c r="J783" s="27">
        <f t="shared" si="50"/>
        <v>2</v>
      </c>
      <c r="K783" s="28">
        <f t="shared" si="51"/>
        <v>5</v>
      </c>
      <c r="L783" s="50">
        <v>0</v>
      </c>
      <c r="M783" s="2">
        <v>0</v>
      </c>
      <c r="N783" s="50">
        <v>2</v>
      </c>
      <c r="O783" s="28">
        <f t="shared" si="48"/>
        <v>5</v>
      </c>
      <c r="P783" s="43">
        <v>5</v>
      </c>
      <c r="Q783" s="2">
        <v>1</v>
      </c>
      <c r="R783" s="2">
        <v>0</v>
      </c>
      <c r="S783" s="2"/>
    </row>
    <row r="784" spans="1:19" customFormat="1" x14ac:dyDescent="0.2">
      <c r="A784" s="2">
        <v>97750</v>
      </c>
      <c r="B784" s="3"/>
      <c r="C784" s="3"/>
      <c r="D784" s="3" t="s">
        <v>45</v>
      </c>
      <c r="E784" s="3" t="s">
        <v>1569</v>
      </c>
      <c r="F784" s="16" t="s">
        <v>1570</v>
      </c>
      <c r="G784" s="45">
        <f t="shared" si="49"/>
        <v>11</v>
      </c>
      <c r="H784" s="29">
        <v>10</v>
      </c>
      <c r="I784" s="30">
        <v>3</v>
      </c>
      <c r="J784" s="27">
        <f t="shared" si="50"/>
        <v>1</v>
      </c>
      <c r="K784" s="28">
        <f t="shared" si="51"/>
        <v>1</v>
      </c>
      <c r="L784" s="50">
        <v>0</v>
      </c>
      <c r="M784" s="2">
        <v>0</v>
      </c>
      <c r="N784" s="50">
        <v>1</v>
      </c>
      <c r="O784" s="28">
        <f t="shared" si="48"/>
        <v>1</v>
      </c>
      <c r="P784" s="43">
        <v>0</v>
      </c>
      <c r="Q784" s="2">
        <v>1</v>
      </c>
      <c r="R784" s="2">
        <v>0</v>
      </c>
      <c r="S784" s="2"/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1571</v>
      </c>
      <c r="F785" s="16" t="s">
        <v>1572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2">
        <v>0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/>
    </row>
    <row r="786" spans="1:19" customFormat="1" x14ac:dyDescent="0.2">
      <c r="A786" s="40">
        <v>97800.6</v>
      </c>
      <c r="B786" s="3" t="s">
        <v>434</v>
      </c>
      <c r="C786" s="3" t="s">
        <v>434</v>
      </c>
      <c r="D786" s="3" t="s">
        <v>113</v>
      </c>
      <c r="E786" s="3" t="s">
        <v>1573</v>
      </c>
      <c r="F786" s="16" t="s">
        <v>1579</v>
      </c>
      <c r="G786" s="45">
        <f t="shared" si="49"/>
        <v>37</v>
      </c>
      <c r="H786" s="29">
        <v>32</v>
      </c>
      <c r="I786" s="30">
        <v>12</v>
      </c>
      <c r="J786" s="27">
        <f t="shared" si="50"/>
        <v>5</v>
      </c>
      <c r="K786" s="28">
        <f t="shared" si="51"/>
        <v>27</v>
      </c>
      <c r="L786" s="50">
        <v>0</v>
      </c>
      <c r="M786" s="2">
        <v>0</v>
      </c>
      <c r="N786" s="50">
        <v>5</v>
      </c>
      <c r="O786" s="28">
        <f t="shared" si="48"/>
        <v>27</v>
      </c>
      <c r="P786" s="43">
        <v>27</v>
      </c>
      <c r="Q786" s="2">
        <v>1</v>
      </c>
      <c r="R786" s="2">
        <v>5</v>
      </c>
      <c r="S786" s="2"/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1574</v>
      </c>
      <c r="F787" s="16" t="s">
        <v>1575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2">
        <v>0</v>
      </c>
      <c r="N787" s="50">
        <v>0</v>
      </c>
      <c r="O787" s="28">
        <f t="shared" si="48"/>
        <v>0</v>
      </c>
      <c r="P787" s="43">
        <v>0</v>
      </c>
      <c r="Q787" s="2">
        <v>0</v>
      </c>
      <c r="R787" s="2">
        <v>0</v>
      </c>
      <c r="S787" s="2"/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1576</v>
      </c>
      <c r="F788" s="16" t="s">
        <v>1577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/>
    </row>
    <row r="789" spans="1:19" customFormat="1" hidden="1" x14ac:dyDescent="0.2">
      <c r="A789" s="40">
        <v>97820.5</v>
      </c>
      <c r="B789" s="3" t="s">
        <v>380</v>
      </c>
      <c r="C789" s="3" t="s">
        <v>380</v>
      </c>
      <c r="D789" s="3" t="s">
        <v>113</v>
      </c>
      <c r="E789" s="3" t="s">
        <v>1578</v>
      </c>
      <c r="F789" s="16" t="s">
        <v>1579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/>
    </row>
    <row r="790" spans="1:19" customFormat="1" hidden="1" x14ac:dyDescent="0.2">
      <c r="A790" s="2">
        <v>97840</v>
      </c>
      <c r="B790" s="3"/>
      <c r="C790" s="3"/>
      <c r="D790" s="3" t="s">
        <v>45</v>
      </c>
      <c r="E790" s="3" t="s">
        <v>1580</v>
      </c>
      <c r="F790" s="16" t="s">
        <v>1581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2">
        <v>0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/>
    </row>
    <row r="791" spans="1:19" customFormat="1" hidden="1" x14ac:dyDescent="0.2">
      <c r="A791" s="2">
        <v>97841</v>
      </c>
      <c r="B791" s="3"/>
      <c r="C791" s="3"/>
      <c r="D791" s="3"/>
      <c r="E791" s="3" t="s">
        <v>1580</v>
      </c>
      <c r="F791" s="16"/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2">
        <v>0</v>
      </c>
      <c r="N791" s="50">
        <v>0</v>
      </c>
      <c r="O791" s="28">
        <f t="shared" si="48"/>
        <v>0</v>
      </c>
      <c r="P791" s="43">
        <v>0</v>
      </c>
      <c r="Q791" s="2">
        <v>0</v>
      </c>
      <c r="R791" s="2">
        <v>0</v>
      </c>
      <c r="S791" s="2"/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1582</v>
      </c>
      <c r="F792" s="16" t="s">
        <v>1583</v>
      </c>
      <c r="G792" s="45">
        <f t="shared" si="49"/>
        <v>6</v>
      </c>
      <c r="H792" s="29">
        <v>3</v>
      </c>
      <c r="I792" s="30">
        <v>1</v>
      </c>
      <c r="J792" s="27">
        <f t="shared" si="50"/>
        <v>3</v>
      </c>
      <c r="K792" s="28">
        <f t="shared" si="51"/>
        <v>8</v>
      </c>
      <c r="L792" s="50">
        <v>0</v>
      </c>
      <c r="M792" s="2">
        <v>0</v>
      </c>
      <c r="N792" s="50">
        <v>3</v>
      </c>
      <c r="O792" s="28">
        <f t="shared" si="48"/>
        <v>8</v>
      </c>
      <c r="P792" s="43">
        <v>8</v>
      </c>
      <c r="Q792" s="2">
        <v>0</v>
      </c>
      <c r="R792" s="2">
        <v>0</v>
      </c>
      <c r="S792" s="2"/>
    </row>
    <row r="793" spans="1:19" customFormat="1" hidden="1" x14ac:dyDescent="0.2">
      <c r="A793" s="2">
        <v>97870</v>
      </c>
      <c r="B793" s="3" t="s">
        <v>52</v>
      </c>
      <c r="C793" s="3" t="s">
        <v>1584</v>
      </c>
      <c r="D793" s="39" t="s">
        <v>98</v>
      </c>
      <c r="E793" s="3" t="s">
        <v>1585</v>
      </c>
      <c r="F793" s="16" t="s">
        <v>1586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/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1587</v>
      </c>
      <c r="F794" s="16" t="s">
        <v>1588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2">
        <v>0</v>
      </c>
      <c r="N794" s="50">
        <v>0</v>
      </c>
      <c r="O794" s="28">
        <f t="shared" si="48"/>
        <v>0</v>
      </c>
      <c r="P794" s="43">
        <v>0</v>
      </c>
      <c r="Q794" s="2">
        <v>0</v>
      </c>
      <c r="R794" s="2">
        <v>0</v>
      </c>
      <c r="S794" s="2"/>
    </row>
    <row r="795" spans="1:19" customFormat="1" x14ac:dyDescent="0.2">
      <c r="A795" s="40">
        <v>97890.5</v>
      </c>
      <c r="B795" s="3" t="s">
        <v>434</v>
      </c>
      <c r="C795" s="3" t="s">
        <v>434</v>
      </c>
      <c r="D795" s="3" t="s">
        <v>113</v>
      </c>
      <c r="E795" s="3" t="s">
        <v>1589</v>
      </c>
      <c r="F795" s="16" t="s">
        <v>1590</v>
      </c>
      <c r="G795" s="45">
        <f t="shared" si="49"/>
        <v>30</v>
      </c>
      <c r="H795" s="29">
        <v>24</v>
      </c>
      <c r="I795" s="30">
        <v>10</v>
      </c>
      <c r="J795" s="27">
        <f t="shared" si="50"/>
        <v>6</v>
      </c>
      <c r="K795" s="28">
        <f t="shared" si="51"/>
        <v>77</v>
      </c>
      <c r="L795" s="50">
        <v>0</v>
      </c>
      <c r="M795" s="2">
        <v>0</v>
      </c>
      <c r="N795" s="50">
        <v>6</v>
      </c>
      <c r="O795" s="28">
        <f t="shared" si="48"/>
        <v>77</v>
      </c>
      <c r="P795" s="43">
        <v>77</v>
      </c>
      <c r="Q795" s="2">
        <v>1</v>
      </c>
      <c r="R795" s="2">
        <v>1</v>
      </c>
      <c r="S795" s="2"/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1591</v>
      </c>
      <c r="F796" s="16" t="s">
        <v>1592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2">
        <v>0</v>
      </c>
      <c r="N796" s="50">
        <v>0</v>
      </c>
      <c r="O796" s="28">
        <f t="shared" si="48"/>
        <v>0</v>
      </c>
      <c r="P796" s="43">
        <v>0</v>
      </c>
      <c r="Q796" s="2">
        <v>0</v>
      </c>
      <c r="R796" s="2">
        <v>0</v>
      </c>
      <c r="S796" s="2"/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1593</v>
      </c>
      <c r="F797" s="16" t="s">
        <v>1594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/>
    </row>
    <row r="798" spans="1:19" customFormat="1" x14ac:dyDescent="0.2">
      <c r="A798" s="2">
        <v>97940</v>
      </c>
      <c r="B798" s="3"/>
      <c r="C798" s="3"/>
      <c r="D798" s="93" t="s">
        <v>83</v>
      </c>
      <c r="E798" s="3" t="s">
        <v>1595</v>
      </c>
      <c r="F798" s="16" t="s">
        <v>1596</v>
      </c>
      <c r="G798" s="45">
        <f t="shared" si="49"/>
        <v>1</v>
      </c>
      <c r="H798" s="29">
        <v>1</v>
      </c>
      <c r="I798" s="30">
        <v>1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/>
    </row>
    <row r="799" spans="1:19" customFormat="1" x14ac:dyDescent="0.2">
      <c r="A799" s="2">
        <v>97950</v>
      </c>
      <c r="B799" s="3"/>
      <c r="C799" s="3"/>
      <c r="D799" s="3" t="s">
        <v>45</v>
      </c>
      <c r="E799" s="3" t="s">
        <v>1597</v>
      </c>
      <c r="F799" s="16" t="s">
        <v>1598</v>
      </c>
      <c r="G799" s="45">
        <f t="shared" si="49"/>
        <v>14</v>
      </c>
      <c r="H799" s="29">
        <v>14</v>
      </c>
      <c r="I799" s="30">
        <v>9</v>
      </c>
      <c r="J799" s="27">
        <f t="shared" si="50"/>
        <v>0</v>
      </c>
      <c r="K799" s="28">
        <f t="shared" si="51"/>
        <v>0</v>
      </c>
      <c r="L799" s="50">
        <v>0</v>
      </c>
      <c r="M799" s="2">
        <v>0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/>
    </row>
    <row r="800" spans="1:19" hidden="1" x14ac:dyDescent="0.2">
      <c r="A800" s="2">
        <v>97970</v>
      </c>
      <c r="B800" s="3"/>
      <c r="C800" s="3"/>
      <c r="D800" s="93" t="s">
        <v>98</v>
      </c>
      <c r="E800" s="3" t="s">
        <v>1599</v>
      </c>
      <c r="F800" s="16" t="s">
        <v>1600</v>
      </c>
      <c r="G800" s="45">
        <f t="shared" si="49"/>
        <v>0</v>
      </c>
      <c r="H800" s="29">
        <v>0</v>
      </c>
      <c r="I800" s="30">
        <v>0</v>
      </c>
      <c r="J800" s="27">
        <f t="shared" si="50"/>
        <v>0</v>
      </c>
      <c r="K800" s="28">
        <f t="shared" si="51"/>
        <v>0</v>
      </c>
      <c r="L800" s="50">
        <v>0</v>
      </c>
      <c r="M800" s="2">
        <v>0</v>
      </c>
      <c r="N800" s="50">
        <v>0</v>
      </c>
      <c r="O800" s="28">
        <f t="shared" si="48"/>
        <v>0</v>
      </c>
      <c r="P800" s="43">
        <v>0</v>
      </c>
      <c r="Q800" s="2">
        <v>0</v>
      </c>
      <c r="R800" s="2">
        <v>0</v>
      </c>
      <c r="S800" s="2"/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1601</v>
      </c>
      <c r="F801" s="16" t="s">
        <v>1602</v>
      </c>
      <c r="G801" s="45">
        <f t="shared" si="49"/>
        <v>19</v>
      </c>
      <c r="H801" s="29">
        <v>12</v>
      </c>
      <c r="I801" s="30">
        <v>11</v>
      </c>
      <c r="J801" s="27">
        <f t="shared" si="50"/>
        <v>7</v>
      </c>
      <c r="K801" s="28">
        <f t="shared" si="51"/>
        <v>7</v>
      </c>
      <c r="L801" s="50">
        <v>3</v>
      </c>
      <c r="M801" s="2">
        <v>1</v>
      </c>
      <c r="N801" s="50">
        <v>4</v>
      </c>
      <c r="O801" s="28">
        <f t="shared" si="48"/>
        <v>7</v>
      </c>
      <c r="P801" s="43">
        <v>7</v>
      </c>
      <c r="Q801" s="2">
        <v>5</v>
      </c>
      <c r="R801" s="2">
        <v>1</v>
      </c>
      <c r="S801" s="2"/>
    </row>
    <row r="802" spans="1:19" customFormat="1" hidden="1" x14ac:dyDescent="0.2">
      <c r="A802" s="2">
        <v>98030</v>
      </c>
      <c r="B802" s="3"/>
      <c r="C802" s="3"/>
      <c r="D802" s="93" t="s">
        <v>215</v>
      </c>
      <c r="E802" s="3" t="s">
        <v>1603</v>
      </c>
      <c r="F802" s="16" t="s">
        <v>1604</v>
      </c>
      <c r="G802" s="45">
        <f t="shared" si="49"/>
        <v>0</v>
      </c>
      <c r="H802" s="29">
        <v>0</v>
      </c>
      <c r="I802" s="30">
        <v>0</v>
      </c>
      <c r="J802" s="27">
        <f t="shared" si="50"/>
        <v>0</v>
      </c>
      <c r="K802" s="28">
        <f t="shared" si="51"/>
        <v>0</v>
      </c>
      <c r="L802" s="50">
        <v>0</v>
      </c>
      <c r="M802" s="2">
        <v>0</v>
      </c>
      <c r="N802" s="50">
        <v>0</v>
      </c>
      <c r="O802" s="28">
        <f t="shared" si="48"/>
        <v>0</v>
      </c>
      <c r="P802" s="43">
        <v>0</v>
      </c>
      <c r="Q802" s="2">
        <v>0</v>
      </c>
      <c r="R802" s="2">
        <v>0</v>
      </c>
      <c r="S802" s="2"/>
    </row>
    <row r="803" spans="1:19" customFormat="1" hidden="1" x14ac:dyDescent="0.2">
      <c r="A803" s="2">
        <v>98100</v>
      </c>
      <c r="B803" s="3"/>
      <c r="C803" s="3"/>
      <c r="D803" s="3" t="s">
        <v>548</v>
      </c>
      <c r="E803" s="3" t="s">
        <v>1605</v>
      </c>
      <c r="F803" s="16" t="s">
        <v>1606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2">
        <v>0</v>
      </c>
      <c r="N803" s="50">
        <v>0</v>
      </c>
      <c r="O803" s="28">
        <f t="shared" si="48"/>
        <v>0</v>
      </c>
      <c r="P803" s="43">
        <v>0</v>
      </c>
      <c r="Q803" s="2">
        <v>0</v>
      </c>
      <c r="R803" s="2">
        <v>0</v>
      </c>
      <c r="S803" s="2"/>
    </row>
    <row r="804" spans="1:19" customFormat="1" hidden="1" x14ac:dyDescent="0.2">
      <c r="A804" s="2">
        <v>98140</v>
      </c>
      <c r="B804" s="3"/>
      <c r="C804" s="3"/>
      <c r="D804" s="3" t="s">
        <v>45</v>
      </c>
      <c r="E804" s="3" t="s">
        <v>1607</v>
      </c>
      <c r="F804" s="16" t="s">
        <v>1608</v>
      </c>
      <c r="G804" s="45">
        <f t="shared" si="49"/>
        <v>0</v>
      </c>
      <c r="H804" s="29">
        <v>0</v>
      </c>
      <c r="I804" s="30">
        <v>0</v>
      </c>
      <c r="J804" s="27">
        <f t="shared" si="50"/>
        <v>0</v>
      </c>
      <c r="K804" s="28">
        <f t="shared" si="51"/>
        <v>0</v>
      </c>
      <c r="L804" s="50">
        <v>0</v>
      </c>
      <c r="M804" s="2">
        <v>0</v>
      </c>
      <c r="N804" s="50">
        <v>0</v>
      </c>
      <c r="O804" s="28">
        <f t="shared" si="48"/>
        <v>0</v>
      </c>
      <c r="P804" s="43">
        <v>0</v>
      </c>
      <c r="Q804" s="2">
        <v>0</v>
      </c>
      <c r="R804" s="2">
        <v>0</v>
      </c>
      <c r="S804" s="2"/>
    </row>
    <row r="805" spans="1:19" customFormat="1" x14ac:dyDescent="0.2">
      <c r="A805" s="2">
        <v>98280</v>
      </c>
      <c r="B805" s="3"/>
      <c r="C805" s="3"/>
      <c r="D805" s="3" t="s">
        <v>45</v>
      </c>
      <c r="E805" s="3" t="s">
        <v>1609</v>
      </c>
      <c r="F805" s="16" t="s">
        <v>1610</v>
      </c>
      <c r="G805" s="45">
        <f t="shared" si="49"/>
        <v>8</v>
      </c>
      <c r="H805" s="29">
        <v>8</v>
      </c>
      <c r="I805" s="30">
        <v>7</v>
      </c>
      <c r="J805" s="27">
        <f t="shared" si="50"/>
        <v>0</v>
      </c>
      <c r="K805" s="28">
        <f t="shared" si="51"/>
        <v>0</v>
      </c>
      <c r="L805" s="50">
        <v>0</v>
      </c>
      <c r="M805" s="2">
        <v>0</v>
      </c>
      <c r="N805" s="50">
        <v>0</v>
      </c>
      <c r="O805" s="28">
        <f t="shared" ref="O805:O868" si="52">MAX(P805:S805)</f>
        <v>0</v>
      </c>
      <c r="P805" s="43">
        <v>0</v>
      </c>
      <c r="Q805" s="2">
        <v>0</v>
      </c>
      <c r="R805" s="2">
        <v>0</v>
      </c>
      <c r="S805" s="2"/>
    </row>
    <row r="806" spans="1:19" customFormat="1" hidden="1" x14ac:dyDescent="0.2">
      <c r="A806" s="40">
        <v>98280.5</v>
      </c>
      <c r="B806" s="3" t="s">
        <v>380</v>
      </c>
      <c r="C806" s="3" t="s">
        <v>380</v>
      </c>
      <c r="D806" s="3"/>
      <c r="E806" s="3" t="s">
        <v>1611</v>
      </c>
      <c r="F806" s="16" t="s">
        <v>1612</v>
      </c>
      <c r="G806" s="45">
        <f t="shared" si="49"/>
        <v>0</v>
      </c>
      <c r="H806" s="29">
        <v>0</v>
      </c>
      <c r="I806" s="30">
        <v>0</v>
      </c>
      <c r="J806" s="27">
        <f t="shared" si="50"/>
        <v>0</v>
      </c>
      <c r="K806" s="28">
        <f t="shared" si="51"/>
        <v>0</v>
      </c>
      <c r="L806" s="50">
        <v>0</v>
      </c>
      <c r="M806" s="2">
        <v>0</v>
      </c>
      <c r="N806" s="50">
        <v>0</v>
      </c>
      <c r="O806" s="28">
        <f t="shared" si="52"/>
        <v>0</v>
      </c>
      <c r="P806" s="43">
        <v>0</v>
      </c>
      <c r="Q806" s="2">
        <v>0</v>
      </c>
      <c r="R806" s="2">
        <v>0</v>
      </c>
      <c r="S806" s="2"/>
    </row>
    <row r="807" spans="1:19" customFormat="1" x14ac:dyDescent="0.2">
      <c r="A807" s="2">
        <v>98290</v>
      </c>
      <c r="B807" s="3"/>
      <c r="C807" s="3"/>
      <c r="D807" s="3" t="s">
        <v>45</v>
      </c>
      <c r="E807" s="3" t="s">
        <v>1613</v>
      </c>
      <c r="F807" s="16" t="s">
        <v>1614</v>
      </c>
      <c r="G807" s="45">
        <f t="shared" si="49"/>
        <v>10</v>
      </c>
      <c r="H807" s="29">
        <v>7</v>
      </c>
      <c r="I807" s="30">
        <v>1</v>
      </c>
      <c r="J807" s="27">
        <f t="shared" si="50"/>
        <v>3</v>
      </c>
      <c r="K807" s="28">
        <f t="shared" si="51"/>
        <v>6</v>
      </c>
      <c r="L807" s="50">
        <v>0</v>
      </c>
      <c r="M807" s="2">
        <v>0</v>
      </c>
      <c r="N807" s="50">
        <v>3</v>
      </c>
      <c r="O807" s="28">
        <f t="shared" si="52"/>
        <v>6</v>
      </c>
      <c r="P807" s="43">
        <v>6</v>
      </c>
      <c r="Q807" s="2">
        <v>1</v>
      </c>
      <c r="R807" s="2">
        <v>0</v>
      </c>
      <c r="S807" s="2"/>
    </row>
    <row r="808" spans="1:19" customFormat="1" hidden="1" x14ac:dyDescent="0.2">
      <c r="A808" s="2">
        <v>98310</v>
      </c>
      <c r="B808" s="3"/>
      <c r="C808" s="3"/>
      <c r="D808" s="93" t="s">
        <v>83</v>
      </c>
      <c r="E808" s="3" t="s">
        <v>1615</v>
      </c>
      <c r="F808" s="16" t="s">
        <v>1616</v>
      </c>
      <c r="G808" s="45">
        <f t="shared" si="49"/>
        <v>0</v>
      </c>
      <c r="H808" s="29">
        <v>0</v>
      </c>
      <c r="I808" s="30">
        <v>0</v>
      </c>
      <c r="J808" s="27">
        <f t="shared" si="50"/>
        <v>0</v>
      </c>
      <c r="K808" s="28">
        <f t="shared" si="51"/>
        <v>0</v>
      </c>
      <c r="L808" s="50">
        <v>0</v>
      </c>
      <c r="M808" s="2">
        <v>0</v>
      </c>
      <c r="N808" s="50">
        <v>0</v>
      </c>
      <c r="O808" s="28">
        <f t="shared" si="52"/>
        <v>0</v>
      </c>
      <c r="P808" s="43">
        <v>0</v>
      </c>
      <c r="Q808" s="2">
        <v>0</v>
      </c>
      <c r="R808" s="2">
        <v>0</v>
      </c>
      <c r="S808" s="2"/>
    </row>
    <row r="809" spans="1:19" customFormat="1" x14ac:dyDescent="0.2">
      <c r="A809" s="2">
        <v>98340</v>
      </c>
      <c r="B809" s="3"/>
      <c r="C809" s="3"/>
      <c r="D809" s="3" t="s">
        <v>45</v>
      </c>
      <c r="E809" s="3" t="s">
        <v>1617</v>
      </c>
      <c r="F809" s="16" t="s">
        <v>1618</v>
      </c>
      <c r="G809" s="45">
        <f t="shared" si="49"/>
        <v>21</v>
      </c>
      <c r="H809" s="29">
        <v>18</v>
      </c>
      <c r="I809" s="30">
        <v>2</v>
      </c>
      <c r="J809" s="27">
        <f t="shared" si="50"/>
        <v>3</v>
      </c>
      <c r="K809" s="28">
        <f t="shared" si="51"/>
        <v>3</v>
      </c>
      <c r="L809" s="50">
        <v>1</v>
      </c>
      <c r="M809" s="2">
        <v>1</v>
      </c>
      <c r="N809" s="50">
        <v>2</v>
      </c>
      <c r="O809" s="28">
        <f t="shared" si="52"/>
        <v>3</v>
      </c>
      <c r="P809" s="43">
        <v>0</v>
      </c>
      <c r="Q809" s="2">
        <v>3</v>
      </c>
      <c r="R809" s="2">
        <v>0</v>
      </c>
      <c r="S809" s="2"/>
    </row>
    <row r="810" spans="1:19" customFormat="1" hidden="1" x14ac:dyDescent="0.2">
      <c r="A810" s="2">
        <v>98370</v>
      </c>
      <c r="B810" s="3"/>
      <c r="C810" s="3"/>
      <c r="D810" s="93" t="s">
        <v>83</v>
      </c>
      <c r="E810" s="3" t="s">
        <v>1619</v>
      </c>
      <c r="F810" s="16" t="s">
        <v>1620</v>
      </c>
      <c r="G810" s="45">
        <f t="shared" si="49"/>
        <v>0</v>
      </c>
      <c r="H810" s="29">
        <v>0</v>
      </c>
      <c r="I810" s="30">
        <v>0</v>
      </c>
      <c r="J810" s="27">
        <f t="shared" si="50"/>
        <v>0</v>
      </c>
      <c r="K810" s="28">
        <f t="shared" si="51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/>
    </row>
    <row r="811" spans="1:19" customFormat="1" x14ac:dyDescent="0.2">
      <c r="A811" s="2">
        <v>98410</v>
      </c>
      <c r="B811" s="3"/>
      <c r="C811" s="3"/>
      <c r="D811" s="3" t="s">
        <v>45</v>
      </c>
      <c r="E811" s="3" t="s">
        <v>1621</v>
      </c>
      <c r="F811" s="16" t="s">
        <v>1622</v>
      </c>
      <c r="G811" s="45">
        <f t="shared" si="49"/>
        <v>15</v>
      </c>
      <c r="H811" s="29">
        <v>14</v>
      </c>
      <c r="I811" s="30">
        <v>5</v>
      </c>
      <c r="J811" s="27">
        <f t="shared" si="50"/>
        <v>1</v>
      </c>
      <c r="K811" s="28">
        <f t="shared" si="51"/>
        <v>3</v>
      </c>
      <c r="L811" s="50">
        <v>0</v>
      </c>
      <c r="M811" s="2">
        <v>0</v>
      </c>
      <c r="N811" s="50">
        <v>1</v>
      </c>
      <c r="O811" s="28">
        <f t="shared" si="52"/>
        <v>3</v>
      </c>
      <c r="P811" s="43">
        <v>0</v>
      </c>
      <c r="Q811" s="2">
        <v>3</v>
      </c>
      <c r="R811" s="2">
        <v>0</v>
      </c>
      <c r="S811" s="2"/>
    </row>
    <row r="812" spans="1:19" customFormat="1" hidden="1" x14ac:dyDescent="0.2">
      <c r="A812" s="2">
        <v>98450</v>
      </c>
      <c r="B812" s="3"/>
      <c r="C812" s="3"/>
      <c r="D812" s="3" t="s">
        <v>152</v>
      </c>
      <c r="E812" s="3" t="s">
        <v>1623</v>
      </c>
      <c r="F812" s="16" t="s">
        <v>1624</v>
      </c>
      <c r="G812" s="45">
        <f t="shared" si="49"/>
        <v>0</v>
      </c>
      <c r="H812" s="29">
        <v>0</v>
      </c>
      <c r="I812" s="30">
        <v>0</v>
      </c>
      <c r="J812" s="27">
        <f t="shared" si="50"/>
        <v>0</v>
      </c>
      <c r="K812" s="28">
        <f t="shared" si="51"/>
        <v>0</v>
      </c>
      <c r="L812" s="50">
        <v>0</v>
      </c>
      <c r="M812" s="2">
        <v>0</v>
      </c>
      <c r="N812" s="50">
        <v>0</v>
      </c>
      <c r="O812" s="28">
        <f t="shared" si="52"/>
        <v>0</v>
      </c>
      <c r="P812" s="43">
        <v>0</v>
      </c>
      <c r="Q812" s="2">
        <v>0</v>
      </c>
      <c r="R812" s="2">
        <v>0</v>
      </c>
      <c r="S812" s="2"/>
    </row>
    <row r="813" spans="1:19" customFormat="1" x14ac:dyDescent="0.2">
      <c r="A813" s="2">
        <v>98480</v>
      </c>
      <c r="B813" s="3"/>
      <c r="C813" s="3"/>
      <c r="D813" s="93" t="s">
        <v>98</v>
      </c>
      <c r="E813" s="3" t="s">
        <v>1625</v>
      </c>
      <c r="F813" s="16" t="s">
        <v>1626</v>
      </c>
      <c r="G813" s="45">
        <f t="shared" si="49"/>
        <v>8</v>
      </c>
      <c r="H813" s="29">
        <v>0</v>
      </c>
      <c r="I813" s="30">
        <v>0</v>
      </c>
      <c r="J813" s="27">
        <f t="shared" si="50"/>
        <v>8</v>
      </c>
      <c r="K813" s="28">
        <f t="shared" si="51"/>
        <v>16</v>
      </c>
      <c r="L813" s="50">
        <v>3</v>
      </c>
      <c r="M813" s="2">
        <v>1</v>
      </c>
      <c r="N813" s="50">
        <v>5</v>
      </c>
      <c r="O813" s="28">
        <f t="shared" si="52"/>
        <v>16</v>
      </c>
      <c r="P813" s="43">
        <v>16</v>
      </c>
      <c r="Q813" s="2">
        <v>2</v>
      </c>
      <c r="R813" s="2">
        <v>0</v>
      </c>
      <c r="S813" s="2"/>
    </row>
    <row r="814" spans="1:19" hidden="1" x14ac:dyDescent="0.2">
      <c r="A814" s="2">
        <v>98560</v>
      </c>
      <c r="B814" s="3"/>
      <c r="C814" s="3"/>
      <c r="D814" s="93" t="s">
        <v>83</v>
      </c>
      <c r="E814" s="3" t="s">
        <v>1627</v>
      </c>
      <c r="F814" s="16" t="s">
        <v>1628</v>
      </c>
      <c r="G814" s="45">
        <f t="shared" si="49"/>
        <v>0</v>
      </c>
      <c r="H814" s="29">
        <v>0</v>
      </c>
      <c r="I814" s="30">
        <v>0</v>
      </c>
      <c r="J814" s="27">
        <f t="shared" si="50"/>
        <v>0</v>
      </c>
      <c r="K814" s="28">
        <f t="shared" si="51"/>
        <v>0</v>
      </c>
      <c r="L814" s="50">
        <v>0</v>
      </c>
      <c r="M814" s="2">
        <v>0</v>
      </c>
      <c r="N814" s="50">
        <v>0</v>
      </c>
      <c r="O814" s="28">
        <f t="shared" si="52"/>
        <v>0</v>
      </c>
      <c r="P814" s="43">
        <v>0</v>
      </c>
      <c r="Q814" s="2">
        <v>0</v>
      </c>
      <c r="R814" s="2">
        <v>0</v>
      </c>
      <c r="S814" s="2"/>
    </row>
    <row r="815" spans="1:19" customFormat="1" x14ac:dyDescent="0.2">
      <c r="A815" s="2">
        <v>98570</v>
      </c>
      <c r="B815" s="3"/>
      <c r="C815" s="3"/>
      <c r="D815" s="3" t="s">
        <v>45</v>
      </c>
      <c r="E815" s="3" t="s">
        <v>1629</v>
      </c>
      <c r="F815" s="16" t="s">
        <v>1630</v>
      </c>
      <c r="G815" s="45">
        <f t="shared" si="49"/>
        <v>1</v>
      </c>
      <c r="H815" s="29">
        <v>0</v>
      </c>
      <c r="I815" s="30">
        <v>0</v>
      </c>
      <c r="J815" s="27">
        <f t="shared" si="50"/>
        <v>1</v>
      </c>
      <c r="K815" s="28">
        <f t="shared" si="51"/>
        <v>1</v>
      </c>
      <c r="L815" s="50">
        <v>0</v>
      </c>
      <c r="M815" s="2">
        <v>0</v>
      </c>
      <c r="N815" s="50">
        <v>1</v>
      </c>
      <c r="O815" s="28">
        <f t="shared" si="52"/>
        <v>1</v>
      </c>
      <c r="P815" s="43">
        <v>1</v>
      </c>
      <c r="Q815" s="2">
        <v>0</v>
      </c>
      <c r="R815" s="2">
        <v>0</v>
      </c>
      <c r="S815" s="2"/>
    </row>
    <row r="816" spans="1:19" customFormat="1" hidden="1" x14ac:dyDescent="0.2">
      <c r="A816" s="2">
        <v>98590</v>
      </c>
      <c r="B816" s="3"/>
      <c r="C816" s="3"/>
      <c r="D816" s="3" t="s">
        <v>45</v>
      </c>
      <c r="E816" s="3" t="s">
        <v>1631</v>
      </c>
      <c r="F816" s="16" t="s">
        <v>1632</v>
      </c>
      <c r="G816" s="45">
        <f t="shared" si="49"/>
        <v>0</v>
      </c>
      <c r="H816" s="29">
        <v>0</v>
      </c>
      <c r="I816" s="30">
        <v>0</v>
      </c>
      <c r="J816" s="27">
        <f t="shared" si="50"/>
        <v>0</v>
      </c>
      <c r="K816" s="28">
        <f t="shared" si="51"/>
        <v>0</v>
      </c>
      <c r="L816" s="50">
        <v>0</v>
      </c>
      <c r="M816" s="2">
        <v>0</v>
      </c>
      <c r="N816" s="50">
        <v>0</v>
      </c>
      <c r="O816" s="28">
        <f t="shared" si="52"/>
        <v>0</v>
      </c>
      <c r="P816" s="43">
        <v>0</v>
      </c>
      <c r="Q816" s="2">
        <v>0</v>
      </c>
      <c r="R816" s="2">
        <v>0</v>
      </c>
      <c r="S816" s="2"/>
    </row>
    <row r="817" spans="1:19" customFormat="1" hidden="1" x14ac:dyDescent="0.2">
      <c r="A817" s="2">
        <v>98610</v>
      </c>
      <c r="B817" s="3"/>
      <c r="C817" s="3"/>
      <c r="D817" s="93" t="s">
        <v>103</v>
      </c>
      <c r="E817" s="3" t="s">
        <v>1633</v>
      </c>
      <c r="F817" s="16" t="s">
        <v>1634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/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1635</v>
      </c>
      <c r="F818" s="16" t="s">
        <v>1636</v>
      </c>
      <c r="G818" s="45">
        <f t="shared" si="49"/>
        <v>0</v>
      </c>
      <c r="H818" s="29">
        <v>0</v>
      </c>
      <c r="I818" s="30">
        <v>0</v>
      </c>
      <c r="J818" s="27">
        <f t="shared" si="50"/>
        <v>0</v>
      </c>
      <c r="K818" s="28">
        <f t="shared" si="51"/>
        <v>0</v>
      </c>
      <c r="L818" s="50">
        <v>0</v>
      </c>
      <c r="M818" s="2">
        <v>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/>
    </row>
    <row r="819" spans="1:19" customFormat="1" hidden="1" x14ac:dyDescent="0.2">
      <c r="A819" s="2">
        <v>98650</v>
      </c>
      <c r="B819" s="3"/>
      <c r="C819" s="3"/>
      <c r="D819" s="93" t="s">
        <v>83</v>
      </c>
      <c r="E819" s="3" t="s">
        <v>1637</v>
      </c>
      <c r="F819" s="16" t="s">
        <v>1638</v>
      </c>
      <c r="G819" s="45">
        <f t="shared" si="49"/>
        <v>0</v>
      </c>
      <c r="H819" s="29">
        <v>0</v>
      </c>
      <c r="I819" s="30">
        <v>0</v>
      </c>
      <c r="J819" s="27">
        <f t="shared" si="50"/>
        <v>0</v>
      </c>
      <c r="K819" s="28">
        <f t="shared" si="51"/>
        <v>0</v>
      </c>
      <c r="L819" s="50">
        <v>0</v>
      </c>
      <c r="M819" s="2">
        <v>0</v>
      </c>
      <c r="N819" s="50">
        <v>0</v>
      </c>
      <c r="O819" s="28">
        <f t="shared" si="52"/>
        <v>0</v>
      </c>
      <c r="P819" s="43">
        <v>0</v>
      </c>
      <c r="Q819" s="2">
        <v>0</v>
      </c>
      <c r="R819" s="2">
        <v>0</v>
      </c>
      <c r="S819" s="2"/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1639</v>
      </c>
      <c r="F820" s="16" t="s">
        <v>1640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/>
    </row>
    <row r="821" spans="1:19" hidden="1" x14ac:dyDescent="0.2">
      <c r="A821" s="2">
        <v>98670</v>
      </c>
      <c r="B821" s="3"/>
      <c r="C821" s="3"/>
      <c r="D821" s="93" t="s">
        <v>103</v>
      </c>
      <c r="E821" s="3" t="s">
        <v>1641</v>
      </c>
      <c r="F821" s="16" t="s">
        <v>1642</v>
      </c>
      <c r="G821" s="45">
        <f t="shared" si="49"/>
        <v>0</v>
      </c>
      <c r="H821" s="29">
        <v>0</v>
      </c>
      <c r="I821" s="30">
        <v>0</v>
      </c>
      <c r="J821" s="27">
        <f t="shared" si="50"/>
        <v>0</v>
      </c>
      <c r="K821" s="28">
        <f t="shared" si="51"/>
        <v>0</v>
      </c>
      <c r="L821" s="50">
        <v>0</v>
      </c>
      <c r="M821" s="2">
        <v>0</v>
      </c>
      <c r="N821" s="50">
        <v>0</v>
      </c>
      <c r="O821" s="28">
        <f t="shared" si="52"/>
        <v>0</v>
      </c>
      <c r="P821" s="43">
        <v>0</v>
      </c>
      <c r="Q821" s="2">
        <v>0</v>
      </c>
      <c r="R821" s="2">
        <v>0</v>
      </c>
      <c r="S821" s="2"/>
    </row>
    <row r="822" spans="1:19" customFormat="1" hidden="1" x14ac:dyDescent="0.2">
      <c r="A822" s="2">
        <v>98680</v>
      </c>
      <c r="B822" s="3"/>
      <c r="C822" s="3"/>
      <c r="D822" s="93" t="s">
        <v>103</v>
      </c>
      <c r="E822" s="3" t="s">
        <v>1643</v>
      </c>
      <c r="F822" s="16" t="s">
        <v>1644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/>
    </row>
    <row r="823" spans="1:19" customFormat="1" x14ac:dyDescent="0.2">
      <c r="A823" s="2">
        <v>98700</v>
      </c>
      <c r="B823" s="3"/>
      <c r="C823" s="3"/>
      <c r="D823" s="93" t="s">
        <v>83</v>
      </c>
      <c r="E823" s="3" t="s">
        <v>1645</v>
      </c>
      <c r="F823" s="16" t="s">
        <v>1646</v>
      </c>
      <c r="G823" s="45">
        <f t="shared" si="49"/>
        <v>1</v>
      </c>
      <c r="H823" s="29">
        <v>1</v>
      </c>
      <c r="I823" s="30">
        <v>1</v>
      </c>
      <c r="J823" s="27">
        <f t="shared" si="50"/>
        <v>0</v>
      </c>
      <c r="K823" s="28">
        <f t="shared" si="51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/>
    </row>
    <row r="824" spans="1:19" customFormat="1" hidden="1" x14ac:dyDescent="0.2">
      <c r="A824" s="2">
        <v>98740</v>
      </c>
      <c r="B824" s="3"/>
      <c r="C824" s="3"/>
      <c r="D824" s="3" t="s">
        <v>0</v>
      </c>
      <c r="E824" s="3" t="s">
        <v>1647</v>
      </c>
      <c r="F824" s="16" t="s">
        <v>1648</v>
      </c>
      <c r="G824" s="45">
        <f t="shared" si="49"/>
        <v>0</v>
      </c>
      <c r="H824" s="29">
        <v>0</v>
      </c>
      <c r="I824" s="30">
        <v>0</v>
      </c>
      <c r="J824" s="27">
        <f t="shared" si="50"/>
        <v>0</v>
      </c>
      <c r="K824" s="28">
        <f t="shared" si="51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/>
    </row>
    <row r="825" spans="1:19" customFormat="1" hidden="1" x14ac:dyDescent="0.2">
      <c r="A825" s="2">
        <v>98750</v>
      </c>
      <c r="B825" s="3"/>
      <c r="C825" s="3"/>
      <c r="D825" s="3" t="s">
        <v>45</v>
      </c>
      <c r="E825" s="3" t="s">
        <v>1649</v>
      </c>
      <c r="F825" s="16" t="s">
        <v>1650</v>
      </c>
      <c r="G825" s="45">
        <f t="shared" si="49"/>
        <v>0</v>
      </c>
      <c r="H825" s="29">
        <v>0</v>
      </c>
      <c r="I825" s="30">
        <v>0</v>
      </c>
      <c r="J825" s="27">
        <f t="shared" si="50"/>
        <v>0</v>
      </c>
      <c r="K825" s="28">
        <f t="shared" si="51"/>
        <v>0</v>
      </c>
      <c r="L825" s="50">
        <v>0</v>
      </c>
      <c r="M825" s="2">
        <v>0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/>
    </row>
    <row r="826" spans="1:19" customFormat="1" x14ac:dyDescent="0.2">
      <c r="A826" s="2">
        <v>98760</v>
      </c>
      <c r="B826" s="3"/>
      <c r="C826" s="3"/>
      <c r="D826" s="3" t="s">
        <v>45</v>
      </c>
      <c r="E826" s="3" t="s">
        <v>1651</v>
      </c>
      <c r="F826" s="16" t="s">
        <v>1652</v>
      </c>
      <c r="G826" s="45">
        <f t="shared" si="49"/>
        <v>10</v>
      </c>
      <c r="H826" s="29">
        <v>9</v>
      </c>
      <c r="I826" s="30">
        <v>2</v>
      </c>
      <c r="J826" s="27">
        <f t="shared" si="50"/>
        <v>1</v>
      </c>
      <c r="K826" s="28">
        <f t="shared" si="51"/>
        <v>2</v>
      </c>
      <c r="L826" s="50">
        <v>0</v>
      </c>
      <c r="M826" s="2">
        <v>0</v>
      </c>
      <c r="N826" s="50">
        <v>1</v>
      </c>
      <c r="O826" s="28">
        <f t="shared" si="52"/>
        <v>2</v>
      </c>
      <c r="P826" s="43">
        <v>0</v>
      </c>
      <c r="Q826" s="2">
        <v>2</v>
      </c>
      <c r="R826" s="2">
        <v>0</v>
      </c>
      <c r="S826" s="2"/>
    </row>
    <row r="827" spans="1:19" hidden="1" x14ac:dyDescent="0.2">
      <c r="A827" s="2">
        <v>98830</v>
      </c>
      <c r="B827" s="3" t="s">
        <v>52</v>
      </c>
      <c r="C827" s="3" t="s">
        <v>52</v>
      </c>
      <c r="D827" s="3"/>
      <c r="E827" s="3" t="s">
        <v>1653</v>
      </c>
      <c r="F827" s="16"/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/>
    </row>
    <row r="828" spans="1:19" customFormat="1" hidden="1" x14ac:dyDescent="0.2">
      <c r="A828" s="2">
        <v>98850</v>
      </c>
      <c r="B828" s="3"/>
      <c r="C828" s="3"/>
      <c r="D828" s="93" t="s">
        <v>98</v>
      </c>
      <c r="E828" s="3" t="s">
        <v>1654</v>
      </c>
      <c r="F828" s="16" t="s">
        <v>1655</v>
      </c>
      <c r="G828" s="45">
        <f t="shared" si="49"/>
        <v>0</v>
      </c>
      <c r="H828" s="29">
        <v>0</v>
      </c>
      <c r="I828" s="30">
        <v>0</v>
      </c>
      <c r="J828" s="27">
        <f t="shared" si="50"/>
        <v>0</v>
      </c>
      <c r="K828" s="28">
        <f t="shared" si="51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/>
    </row>
    <row r="829" spans="1:19" customFormat="1" hidden="1" x14ac:dyDescent="0.2">
      <c r="A829" s="2">
        <v>98900</v>
      </c>
      <c r="B829" s="3"/>
      <c r="C829" s="3"/>
      <c r="D829" s="93" t="s">
        <v>215</v>
      </c>
      <c r="E829" s="3" t="s">
        <v>1656</v>
      </c>
      <c r="F829" s="16" t="s">
        <v>1657</v>
      </c>
      <c r="G829" s="45">
        <f t="shared" si="49"/>
        <v>0</v>
      </c>
      <c r="H829" s="29">
        <v>0</v>
      </c>
      <c r="I829" s="30">
        <v>0</v>
      </c>
      <c r="J829" s="27">
        <f t="shared" si="50"/>
        <v>0</v>
      </c>
      <c r="K829" s="28">
        <f t="shared" si="51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/>
    </row>
    <row r="830" spans="1:19" customFormat="1" hidden="1" x14ac:dyDescent="0.2">
      <c r="A830" s="2">
        <v>98920</v>
      </c>
      <c r="B830" s="3"/>
      <c r="C830" s="3"/>
      <c r="D830" s="93" t="s">
        <v>83</v>
      </c>
      <c r="E830" s="3" t="s">
        <v>1658</v>
      </c>
      <c r="F830" s="16" t="s">
        <v>1659</v>
      </c>
      <c r="G830" s="45">
        <f t="shared" si="49"/>
        <v>0</v>
      </c>
      <c r="H830" s="29">
        <v>0</v>
      </c>
      <c r="I830" s="30">
        <v>0</v>
      </c>
      <c r="J830" s="27">
        <f t="shared" si="50"/>
        <v>0</v>
      </c>
      <c r="K830" s="28">
        <f t="shared" si="51"/>
        <v>0</v>
      </c>
      <c r="L830" s="50">
        <v>0</v>
      </c>
      <c r="M830" s="2">
        <v>0</v>
      </c>
      <c r="N830" s="50">
        <v>0</v>
      </c>
      <c r="O830" s="28">
        <f t="shared" si="52"/>
        <v>0</v>
      </c>
      <c r="P830" s="43">
        <v>0</v>
      </c>
      <c r="Q830" s="2">
        <v>0</v>
      </c>
      <c r="R830" s="2">
        <v>0</v>
      </c>
      <c r="S830" s="2"/>
    </row>
    <row r="831" spans="1:19" customFormat="1" hidden="1" x14ac:dyDescent="0.2">
      <c r="A831" s="2">
        <v>98950</v>
      </c>
      <c r="B831" s="3"/>
      <c r="C831" s="3"/>
      <c r="D831" s="3" t="s">
        <v>45</v>
      </c>
      <c r="E831" s="3" t="s">
        <v>1660</v>
      </c>
      <c r="F831" s="16" t="s">
        <v>1661</v>
      </c>
      <c r="G831" s="45">
        <f t="shared" si="49"/>
        <v>0</v>
      </c>
      <c r="H831" s="29">
        <v>0</v>
      </c>
      <c r="I831" s="30">
        <v>0</v>
      </c>
      <c r="J831" s="27">
        <f t="shared" si="50"/>
        <v>0</v>
      </c>
      <c r="K831" s="28">
        <f t="shared" si="51"/>
        <v>0</v>
      </c>
      <c r="L831" s="50">
        <v>0</v>
      </c>
      <c r="M831" s="2">
        <v>0</v>
      </c>
      <c r="N831" s="50">
        <v>0</v>
      </c>
      <c r="O831" s="28">
        <f t="shared" si="52"/>
        <v>0</v>
      </c>
      <c r="P831" s="43">
        <v>0</v>
      </c>
      <c r="Q831" s="2">
        <v>0</v>
      </c>
      <c r="R831" s="2">
        <v>0</v>
      </c>
      <c r="S831" s="2"/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1662</v>
      </c>
      <c r="F832" s="16" t="s">
        <v>1663</v>
      </c>
      <c r="G832" s="45">
        <f t="shared" si="49"/>
        <v>0</v>
      </c>
      <c r="H832" s="29">
        <v>0</v>
      </c>
      <c r="I832" s="30">
        <v>0</v>
      </c>
      <c r="J832" s="27">
        <f t="shared" si="50"/>
        <v>0</v>
      </c>
      <c r="K832" s="28">
        <f t="shared" si="51"/>
        <v>0</v>
      </c>
      <c r="L832" s="50">
        <v>0</v>
      </c>
      <c r="M832" s="2">
        <v>0</v>
      </c>
      <c r="N832" s="50">
        <v>0</v>
      </c>
      <c r="O832" s="28">
        <f t="shared" si="52"/>
        <v>0</v>
      </c>
      <c r="P832" s="43">
        <v>0</v>
      </c>
      <c r="Q832" s="2">
        <v>0</v>
      </c>
      <c r="R832" s="2">
        <v>0</v>
      </c>
      <c r="S832" s="2"/>
    </row>
    <row r="833" spans="1:19" customFormat="1" hidden="1" x14ac:dyDescent="0.2">
      <c r="A833" s="2">
        <v>99080</v>
      </c>
      <c r="B833" s="3"/>
      <c r="C833" s="3"/>
      <c r="D833" s="93" t="s">
        <v>98</v>
      </c>
      <c r="E833" s="3" t="s">
        <v>1664</v>
      </c>
      <c r="F833" s="16" t="s">
        <v>1665</v>
      </c>
      <c r="G833" s="45">
        <f t="shared" si="49"/>
        <v>0</v>
      </c>
      <c r="H833" s="29">
        <v>0</v>
      </c>
      <c r="I833" s="30">
        <v>0</v>
      </c>
      <c r="J833" s="27">
        <f t="shared" si="50"/>
        <v>0</v>
      </c>
      <c r="K833" s="28">
        <f t="shared" si="51"/>
        <v>0</v>
      </c>
      <c r="L833" s="50">
        <v>0</v>
      </c>
      <c r="M833" s="2">
        <v>0</v>
      </c>
      <c r="N833" s="50">
        <v>0</v>
      </c>
      <c r="O833" s="28">
        <f t="shared" si="52"/>
        <v>0</v>
      </c>
      <c r="P833" s="43">
        <v>0</v>
      </c>
      <c r="Q833" s="2">
        <v>0</v>
      </c>
      <c r="R833" s="2">
        <v>0</v>
      </c>
      <c r="S833" s="2"/>
    </row>
    <row r="834" spans="1:19" customFormat="1" x14ac:dyDescent="0.2">
      <c r="A834" s="2">
        <v>99120</v>
      </c>
      <c r="B834" s="3"/>
      <c r="C834" s="3"/>
      <c r="D834" s="3" t="s">
        <v>45</v>
      </c>
      <c r="E834" s="3" t="s">
        <v>1666</v>
      </c>
      <c r="F834" s="16" t="s">
        <v>1667</v>
      </c>
      <c r="G834" s="45">
        <f t="shared" ref="G834:G896" si="53">SUM(H834, J834)</f>
        <v>1</v>
      </c>
      <c r="H834" s="29">
        <v>1</v>
      </c>
      <c r="I834" s="30">
        <v>1</v>
      </c>
      <c r="J834" s="27">
        <f t="shared" ref="J834:J896" si="54">L834+N834</f>
        <v>0</v>
      </c>
      <c r="K834" s="28">
        <f t="shared" ref="K834:K896" si="55">MAX(P834:S834, M834)</f>
        <v>0</v>
      </c>
      <c r="L834" s="50">
        <v>0</v>
      </c>
      <c r="M834" s="2">
        <v>0</v>
      </c>
      <c r="N834" s="50">
        <v>0</v>
      </c>
      <c r="O834" s="28">
        <f t="shared" si="52"/>
        <v>0</v>
      </c>
      <c r="P834" s="43">
        <v>0</v>
      </c>
      <c r="Q834" s="2">
        <v>0</v>
      </c>
      <c r="R834" s="2">
        <v>0</v>
      </c>
      <c r="S834" s="2"/>
    </row>
    <row r="835" spans="1:19" customFormat="1" x14ac:dyDescent="0.2">
      <c r="A835" s="2">
        <v>99130</v>
      </c>
      <c r="B835" s="3"/>
      <c r="C835" s="3"/>
      <c r="D835" s="3" t="s">
        <v>0</v>
      </c>
      <c r="E835" s="3" t="s">
        <v>1668</v>
      </c>
      <c r="F835" s="16" t="s">
        <v>1669</v>
      </c>
      <c r="G835" s="45">
        <f t="shared" si="53"/>
        <v>1</v>
      </c>
      <c r="H835" s="29">
        <v>1</v>
      </c>
      <c r="I835" s="30">
        <v>1</v>
      </c>
      <c r="J835" s="27">
        <f t="shared" si="54"/>
        <v>0</v>
      </c>
      <c r="K835" s="28">
        <f t="shared" si="55"/>
        <v>0</v>
      </c>
      <c r="L835" s="50">
        <v>0</v>
      </c>
      <c r="M835" s="2">
        <v>0</v>
      </c>
      <c r="N835" s="50">
        <v>0</v>
      </c>
      <c r="O835" s="28">
        <f t="shared" si="52"/>
        <v>0</v>
      </c>
      <c r="P835" s="43">
        <v>0</v>
      </c>
      <c r="Q835" s="2">
        <v>0</v>
      </c>
      <c r="R835" s="2">
        <v>0</v>
      </c>
      <c r="S835" s="2"/>
    </row>
    <row r="836" spans="1:19" customFormat="1" hidden="1" x14ac:dyDescent="0.2">
      <c r="A836" s="2">
        <v>99140</v>
      </c>
      <c r="B836" s="3"/>
      <c r="C836" s="3"/>
      <c r="D836" s="93" t="s">
        <v>98</v>
      </c>
      <c r="E836" s="3" t="s">
        <v>1670</v>
      </c>
      <c r="F836" s="16" t="s">
        <v>1671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2">
        <v>0</v>
      </c>
      <c r="N836" s="50">
        <v>0</v>
      </c>
      <c r="O836" s="28">
        <f t="shared" si="52"/>
        <v>0</v>
      </c>
      <c r="P836" s="43">
        <v>0</v>
      </c>
      <c r="Q836" s="2">
        <v>0</v>
      </c>
      <c r="R836" s="2">
        <v>0</v>
      </c>
      <c r="S836" s="2"/>
    </row>
    <row r="837" spans="1:19" customFormat="1" x14ac:dyDescent="0.2">
      <c r="A837" s="2">
        <v>99170</v>
      </c>
      <c r="B837" s="3"/>
      <c r="C837" s="3"/>
      <c r="D837" s="3" t="s">
        <v>45</v>
      </c>
      <c r="E837" s="3" t="s">
        <v>1672</v>
      </c>
      <c r="F837" s="16" t="s">
        <v>1673</v>
      </c>
      <c r="G837" s="45">
        <f t="shared" si="53"/>
        <v>3</v>
      </c>
      <c r="H837" s="29">
        <v>2</v>
      </c>
      <c r="I837" s="30">
        <v>1</v>
      </c>
      <c r="J837" s="27">
        <f t="shared" si="54"/>
        <v>1</v>
      </c>
      <c r="K837" s="28">
        <f t="shared" si="55"/>
        <v>1</v>
      </c>
      <c r="L837" s="50">
        <v>1</v>
      </c>
      <c r="M837" s="2">
        <v>1</v>
      </c>
      <c r="N837" s="50">
        <v>0</v>
      </c>
      <c r="O837" s="28">
        <f t="shared" si="52"/>
        <v>0</v>
      </c>
      <c r="P837" s="43">
        <v>0</v>
      </c>
      <c r="Q837" s="2">
        <v>0</v>
      </c>
      <c r="R837" s="2">
        <v>0</v>
      </c>
      <c r="S837" s="2"/>
    </row>
    <row r="838" spans="1:19" customFormat="1" x14ac:dyDescent="0.2">
      <c r="A838" s="2">
        <v>99180</v>
      </c>
      <c r="B838" s="3"/>
      <c r="C838" s="3"/>
      <c r="D838" s="3" t="s">
        <v>45</v>
      </c>
      <c r="E838" s="3" t="s">
        <v>1674</v>
      </c>
      <c r="F838" s="16" t="s">
        <v>1675</v>
      </c>
      <c r="G838" s="45">
        <f t="shared" si="53"/>
        <v>6</v>
      </c>
      <c r="H838" s="29">
        <v>5</v>
      </c>
      <c r="I838" s="30">
        <v>2</v>
      </c>
      <c r="J838" s="27">
        <f t="shared" si="54"/>
        <v>1</v>
      </c>
      <c r="K838" s="28">
        <f t="shared" si="55"/>
        <v>1</v>
      </c>
      <c r="L838" s="50">
        <v>0</v>
      </c>
      <c r="M838" s="2">
        <v>0</v>
      </c>
      <c r="N838" s="50">
        <v>1</v>
      </c>
      <c r="O838" s="28">
        <f t="shared" si="52"/>
        <v>1</v>
      </c>
      <c r="P838" s="43">
        <v>0</v>
      </c>
      <c r="Q838" s="2">
        <v>1</v>
      </c>
      <c r="R838" s="2">
        <v>0</v>
      </c>
      <c r="S838" s="2"/>
    </row>
    <row r="839" spans="1:19" customFormat="1" hidden="1" x14ac:dyDescent="0.2">
      <c r="A839" s="2">
        <v>99190</v>
      </c>
      <c r="B839" s="3"/>
      <c r="C839" s="3"/>
      <c r="D839" s="3" t="s">
        <v>45</v>
      </c>
      <c r="E839" s="3" t="s">
        <v>1676</v>
      </c>
      <c r="F839" s="16" t="s">
        <v>1677</v>
      </c>
      <c r="G839" s="45">
        <f t="shared" si="53"/>
        <v>0</v>
      </c>
      <c r="H839" s="29">
        <v>0</v>
      </c>
      <c r="I839" s="30">
        <v>0</v>
      </c>
      <c r="J839" s="27">
        <f t="shared" si="54"/>
        <v>0</v>
      </c>
      <c r="K839" s="28">
        <f t="shared" si="55"/>
        <v>0</v>
      </c>
      <c r="L839" s="50">
        <v>0</v>
      </c>
      <c r="M839" s="2">
        <v>0</v>
      </c>
      <c r="N839" s="50">
        <v>0</v>
      </c>
      <c r="O839" s="28">
        <f t="shared" si="52"/>
        <v>0</v>
      </c>
      <c r="P839" s="43">
        <v>0</v>
      </c>
      <c r="Q839" s="2">
        <v>0</v>
      </c>
      <c r="R839" s="2">
        <v>0</v>
      </c>
      <c r="S839" s="2"/>
    </row>
    <row r="840" spans="1:19" x14ac:dyDescent="0.2">
      <c r="A840" s="2">
        <v>99200</v>
      </c>
      <c r="B840" s="3"/>
      <c r="C840" s="3"/>
      <c r="D840" s="3" t="s">
        <v>45</v>
      </c>
      <c r="E840" s="3" t="s">
        <v>1678</v>
      </c>
      <c r="F840" s="16" t="s">
        <v>1679</v>
      </c>
      <c r="G840" s="45">
        <f t="shared" si="53"/>
        <v>6</v>
      </c>
      <c r="H840" s="29">
        <v>6</v>
      </c>
      <c r="I840" s="30">
        <v>3</v>
      </c>
      <c r="J840" s="27">
        <f t="shared" si="54"/>
        <v>0</v>
      </c>
      <c r="K840" s="28">
        <f t="shared" si="55"/>
        <v>0</v>
      </c>
      <c r="L840" s="50">
        <v>0</v>
      </c>
      <c r="M840" s="2">
        <v>0</v>
      </c>
      <c r="N840" s="50">
        <v>0</v>
      </c>
      <c r="O840" s="28">
        <f t="shared" si="52"/>
        <v>0</v>
      </c>
      <c r="P840" s="43">
        <v>0</v>
      </c>
      <c r="Q840" s="2">
        <v>0</v>
      </c>
      <c r="R840" s="2">
        <v>0</v>
      </c>
      <c r="S840" s="2"/>
    </row>
    <row r="841" spans="1:19" customFormat="1" x14ac:dyDescent="0.2">
      <c r="A841" s="2">
        <v>99250</v>
      </c>
      <c r="B841" s="3"/>
      <c r="C841" s="3"/>
      <c r="D841" s="3" t="s">
        <v>45</v>
      </c>
      <c r="E841" s="3" t="s">
        <v>1680</v>
      </c>
      <c r="F841" s="16" t="s">
        <v>1681</v>
      </c>
      <c r="G841" s="45">
        <f t="shared" si="53"/>
        <v>7</v>
      </c>
      <c r="H841" s="29">
        <v>2</v>
      </c>
      <c r="I841" s="30">
        <v>1</v>
      </c>
      <c r="J841" s="27">
        <f t="shared" si="54"/>
        <v>5</v>
      </c>
      <c r="K841" s="28">
        <f t="shared" si="55"/>
        <v>6</v>
      </c>
      <c r="L841" s="50">
        <v>0</v>
      </c>
      <c r="M841" s="2">
        <v>0</v>
      </c>
      <c r="N841" s="50">
        <v>5</v>
      </c>
      <c r="O841" s="28">
        <f t="shared" si="52"/>
        <v>6</v>
      </c>
      <c r="P841" s="43">
        <v>6</v>
      </c>
      <c r="Q841" s="2">
        <v>1</v>
      </c>
      <c r="R841" s="2">
        <v>3</v>
      </c>
      <c r="S841" s="2"/>
    </row>
    <row r="842" spans="1:19" customFormat="1" hidden="1" x14ac:dyDescent="0.2">
      <c r="A842" s="2">
        <v>99270</v>
      </c>
      <c r="B842" s="3"/>
      <c r="C842" s="3"/>
      <c r="D842" s="3" t="s">
        <v>45</v>
      </c>
      <c r="E842" s="3" t="s">
        <v>1682</v>
      </c>
      <c r="F842" s="16" t="s">
        <v>1683</v>
      </c>
      <c r="G842" s="45">
        <f t="shared" si="53"/>
        <v>0</v>
      </c>
      <c r="H842" s="29">
        <v>0</v>
      </c>
      <c r="I842" s="30">
        <v>0</v>
      </c>
      <c r="J842" s="27">
        <f t="shared" si="54"/>
        <v>0</v>
      </c>
      <c r="K842" s="28">
        <f t="shared" si="55"/>
        <v>0</v>
      </c>
      <c r="L842" s="50">
        <v>0</v>
      </c>
      <c r="M842" s="2">
        <v>0</v>
      </c>
      <c r="N842" s="50">
        <v>0</v>
      </c>
      <c r="O842" s="28">
        <f t="shared" si="52"/>
        <v>0</v>
      </c>
      <c r="P842" s="43">
        <v>0</v>
      </c>
      <c r="Q842" s="2">
        <v>0</v>
      </c>
      <c r="R842" s="2">
        <v>0</v>
      </c>
      <c r="S842" s="2"/>
    </row>
    <row r="843" spans="1:19" customFormat="1" hidden="1" x14ac:dyDescent="0.2">
      <c r="A843" s="2">
        <v>99280</v>
      </c>
      <c r="B843" s="3"/>
      <c r="C843" s="3"/>
      <c r="D843" s="3" t="s">
        <v>0</v>
      </c>
      <c r="E843" s="3" t="s">
        <v>1684</v>
      </c>
      <c r="F843" s="16" t="s">
        <v>1685</v>
      </c>
      <c r="G843" s="45">
        <f t="shared" si="53"/>
        <v>0</v>
      </c>
      <c r="H843" s="29">
        <v>0</v>
      </c>
      <c r="I843" s="30">
        <v>0</v>
      </c>
      <c r="J843" s="27">
        <f t="shared" si="54"/>
        <v>0</v>
      </c>
      <c r="K843" s="28">
        <f t="shared" si="55"/>
        <v>0</v>
      </c>
      <c r="L843" s="50">
        <v>0</v>
      </c>
      <c r="M843" s="2">
        <v>0</v>
      </c>
      <c r="N843" s="50">
        <v>0</v>
      </c>
      <c r="O843" s="28">
        <f t="shared" si="52"/>
        <v>0</v>
      </c>
      <c r="P843" s="43">
        <v>0</v>
      </c>
      <c r="Q843" s="2">
        <v>0</v>
      </c>
      <c r="R843" s="2">
        <v>0</v>
      </c>
      <c r="S843" s="2"/>
    </row>
    <row r="844" spans="1:19" customFormat="1" hidden="1" x14ac:dyDescent="0.2">
      <c r="A844" s="2">
        <v>99330</v>
      </c>
      <c r="B844" s="3"/>
      <c r="C844" s="3"/>
      <c r="D844" s="3" t="s">
        <v>45</v>
      </c>
      <c r="E844" s="3" t="s">
        <v>1686</v>
      </c>
      <c r="F844" s="16" t="s">
        <v>1687</v>
      </c>
      <c r="G844" s="45">
        <f t="shared" si="53"/>
        <v>0</v>
      </c>
      <c r="H844" s="29">
        <v>0</v>
      </c>
      <c r="I844" s="30">
        <v>0</v>
      </c>
      <c r="J844" s="27">
        <f t="shared" si="54"/>
        <v>0</v>
      </c>
      <c r="K844" s="28">
        <f t="shared" si="55"/>
        <v>0</v>
      </c>
      <c r="L844" s="50">
        <v>0</v>
      </c>
      <c r="M844" s="2">
        <v>0</v>
      </c>
      <c r="N844" s="50">
        <v>0</v>
      </c>
      <c r="O844" s="28">
        <f t="shared" si="52"/>
        <v>0</v>
      </c>
      <c r="P844" s="43">
        <v>0</v>
      </c>
      <c r="Q844" s="2">
        <v>0</v>
      </c>
      <c r="R844" s="2">
        <v>0</v>
      </c>
      <c r="S844" s="2"/>
    </row>
    <row r="845" spans="1:19" customFormat="1" hidden="1" x14ac:dyDescent="0.2">
      <c r="A845" s="2">
        <v>99350</v>
      </c>
      <c r="B845" s="3" t="s">
        <v>52</v>
      </c>
      <c r="C845" s="3" t="s">
        <v>52</v>
      </c>
      <c r="D845" s="3"/>
      <c r="E845" s="3" t="s">
        <v>1688</v>
      </c>
      <c r="F845" s="16"/>
      <c r="G845" s="45">
        <f t="shared" si="53"/>
        <v>0</v>
      </c>
      <c r="H845" s="29">
        <v>0</v>
      </c>
      <c r="I845" s="30">
        <v>0</v>
      </c>
      <c r="J845" s="27">
        <f t="shared" si="54"/>
        <v>0</v>
      </c>
      <c r="K845" s="28">
        <f t="shared" si="55"/>
        <v>0</v>
      </c>
      <c r="L845" s="50">
        <v>0</v>
      </c>
      <c r="M845" s="2">
        <v>0</v>
      </c>
      <c r="N845" s="50">
        <v>0</v>
      </c>
      <c r="O845" s="28">
        <f t="shared" si="52"/>
        <v>0</v>
      </c>
      <c r="P845" s="43">
        <v>0</v>
      </c>
      <c r="Q845" s="2">
        <v>0</v>
      </c>
      <c r="R845" s="2">
        <v>0</v>
      </c>
      <c r="S845" s="2"/>
    </row>
    <row r="846" spans="1:19" customFormat="1" hidden="1" x14ac:dyDescent="0.2">
      <c r="A846" s="2">
        <v>99390</v>
      </c>
      <c r="B846" s="3"/>
      <c r="C846" s="3"/>
      <c r="D846" s="3" t="s">
        <v>45</v>
      </c>
      <c r="E846" s="3" t="s">
        <v>1689</v>
      </c>
      <c r="F846" s="16" t="s">
        <v>1690</v>
      </c>
      <c r="G846" s="45">
        <f t="shared" si="53"/>
        <v>0</v>
      </c>
      <c r="H846" s="29">
        <v>0</v>
      </c>
      <c r="I846" s="30">
        <v>0</v>
      </c>
      <c r="J846" s="27">
        <f t="shared" si="54"/>
        <v>0</v>
      </c>
      <c r="K846" s="28">
        <f t="shared" si="55"/>
        <v>0</v>
      </c>
      <c r="L846" s="50">
        <v>0</v>
      </c>
      <c r="M846" s="2">
        <v>0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/>
    </row>
    <row r="847" spans="1:19" customFormat="1" hidden="1" x14ac:dyDescent="0.2">
      <c r="A847" s="2">
        <v>99400</v>
      </c>
      <c r="B847" s="3"/>
      <c r="C847" s="3"/>
      <c r="D847" s="93" t="s">
        <v>83</v>
      </c>
      <c r="E847" s="3" t="s">
        <v>1691</v>
      </c>
      <c r="F847" s="16" t="s">
        <v>1692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/>
    </row>
    <row r="848" spans="1:19" customFormat="1" hidden="1" x14ac:dyDescent="0.2">
      <c r="A848" s="2">
        <v>99440</v>
      </c>
      <c r="B848" s="3"/>
      <c r="C848" s="3"/>
      <c r="D848" s="93" t="s">
        <v>98</v>
      </c>
      <c r="E848" s="3" t="s">
        <v>1693</v>
      </c>
      <c r="F848" s="16" t="s">
        <v>1694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/>
    </row>
    <row r="849" spans="1:19" customFormat="1" hidden="1" x14ac:dyDescent="0.2">
      <c r="A849" s="2">
        <v>99450</v>
      </c>
      <c r="B849" s="3"/>
      <c r="C849" s="3"/>
      <c r="D849" s="93" t="s">
        <v>103</v>
      </c>
      <c r="E849" s="3" t="s">
        <v>1695</v>
      </c>
      <c r="F849" s="16" t="s">
        <v>1696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/>
    </row>
    <row r="850" spans="1:19" customFormat="1" hidden="1" x14ac:dyDescent="0.2">
      <c r="A850" s="2">
        <v>99460</v>
      </c>
      <c r="B850" s="3"/>
      <c r="C850" s="3"/>
      <c r="D850" s="93" t="s">
        <v>98</v>
      </c>
      <c r="E850" s="3" t="s">
        <v>1697</v>
      </c>
      <c r="F850" s="16" t="s">
        <v>1698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/>
    </row>
    <row r="851" spans="1:19" customFormat="1" hidden="1" x14ac:dyDescent="0.2">
      <c r="A851" s="2">
        <v>99470</v>
      </c>
      <c r="B851" s="3" t="s">
        <v>52</v>
      </c>
      <c r="C851" s="3" t="s">
        <v>52</v>
      </c>
      <c r="D851" s="3"/>
      <c r="E851" s="3" t="s">
        <v>1699</v>
      </c>
      <c r="F851" s="16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/>
    </row>
    <row r="852" spans="1:19" customFormat="1" hidden="1" x14ac:dyDescent="0.2">
      <c r="A852" s="2">
        <v>99510</v>
      </c>
      <c r="B852" s="3" t="s">
        <v>52</v>
      </c>
      <c r="C852" s="3" t="s">
        <v>52</v>
      </c>
      <c r="D852" s="3"/>
      <c r="E852" s="3" t="s">
        <v>1700</v>
      </c>
      <c r="F852" s="16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/>
    </row>
    <row r="853" spans="1:19" customFormat="1" hidden="1" x14ac:dyDescent="0.2">
      <c r="A853" s="2">
        <v>99550</v>
      </c>
      <c r="B853" s="3"/>
      <c r="C853" s="3"/>
      <c r="D853" s="3" t="s">
        <v>45</v>
      </c>
      <c r="E853" s="3" t="s">
        <v>1701</v>
      </c>
      <c r="F853" s="16" t="s">
        <v>1702</v>
      </c>
      <c r="G853" s="45">
        <f t="shared" si="53"/>
        <v>0</v>
      </c>
      <c r="H853" s="29">
        <v>0</v>
      </c>
      <c r="I853" s="30">
        <v>0</v>
      </c>
      <c r="J853" s="27">
        <f t="shared" si="54"/>
        <v>0</v>
      </c>
      <c r="K853" s="28">
        <f t="shared" si="55"/>
        <v>0</v>
      </c>
      <c r="L853" s="50">
        <v>0</v>
      </c>
      <c r="M853" s="2">
        <v>0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/>
    </row>
    <row r="854" spans="1:19" hidden="1" x14ac:dyDescent="0.2">
      <c r="A854" s="2">
        <v>99570</v>
      </c>
      <c r="B854" s="3"/>
      <c r="C854" s="3"/>
      <c r="D854" s="3" t="s">
        <v>45</v>
      </c>
      <c r="E854" s="3" t="s">
        <v>1703</v>
      </c>
      <c r="F854" s="16" t="s">
        <v>1704</v>
      </c>
      <c r="G854" s="45">
        <f t="shared" si="53"/>
        <v>0</v>
      </c>
      <c r="H854" s="29">
        <v>0</v>
      </c>
      <c r="I854" s="30">
        <v>0</v>
      </c>
      <c r="J854" s="27">
        <f t="shared" si="54"/>
        <v>0</v>
      </c>
      <c r="K854" s="28">
        <f t="shared" si="55"/>
        <v>0</v>
      </c>
      <c r="L854" s="50">
        <v>0</v>
      </c>
      <c r="M854" s="2">
        <v>0</v>
      </c>
      <c r="N854" s="50">
        <v>0</v>
      </c>
      <c r="O854" s="28">
        <f t="shared" si="52"/>
        <v>0</v>
      </c>
      <c r="P854" s="43">
        <v>0</v>
      </c>
      <c r="Q854" s="2">
        <v>0</v>
      </c>
      <c r="R854" s="2">
        <v>0</v>
      </c>
      <c r="S854" s="2"/>
    </row>
    <row r="855" spans="1:19" customFormat="1" hidden="1" x14ac:dyDescent="0.2">
      <c r="A855" s="2">
        <v>99640</v>
      </c>
      <c r="B855" s="3" t="s">
        <v>52</v>
      </c>
      <c r="C855" s="3" t="s">
        <v>52</v>
      </c>
      <c r="D855" s="93" t="s">
        <v>215</v>
      </c>
      <c r="E855" s="3" t="s">
        <v>1705</v>
      </c>
      <c r="F855" s="16" t="s">
        <v>1706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/>
    </row>
    <row r="856" spans="1:19" customFormat="1" hidden="1" x14ac:dyDescent="0.2">
      <c r="A856" s="2">
        <v>99680</v>
      </c>
      <c r="B856" s="3"/>
      <c r="C856" s="3"/>
      <c r="D856" s="93" t="s">
        <v>215</v>
      </c>
      <c r="E856" s="3" t="s">
        <v>1707</v>
      </c>
      <c r="F856" s="16" t="s">
        <v>1708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/>
    </row>
    <row r="857" spans="1:19" customFormat="1" hidden="1" x14ac:dyDescent="0.2">
      <c r="A857" s="2">
        <v>99690</v>
      </c>
      <c r="B857" s="3"/>
      <c r="C857" s="3"/>
      <c r="D857" s="93" t="s">
        <v>98</v>
      </c>
      <c r="E857" s="3" t="s">
        <v>1709</v>
      </c>
      <c r="F857" s="16" t="s">
        <v>1710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2">
        <v>0</v>
      </c>
      <c r="N857" s="50">
        <v>0</v>
      </c>
      <c r="O857" s="28">
        <f t="shared" si="52"/>
        <v>0</v>
      </c>
      <c r="P857" s="43">
        <v>0</v>
      </c>
      <c r="Q857" s="2">
        <v>0</v>
      </c>
      <c r="R857" s="2">
        <v>0</v>
      </c>
      <c r="S857" s="2"/>
    </row>
    <row r="858" spans="1:19" customFormat="1" x14ac:dyDescent="0.2">
      <c r="A858" s="2">
        <v>99720</v>
      </c>
      <c r="B858" s="3"/>
      <c r="C858" s="3"/>
      <c r="D858" s="3" t="s">
        <v>45</v>
      </c>
      <c r="E858" s="3" t="s">
        <v>1711</v>
      </c>
      <c r="F858" s="16" t="s">
        <v>1712</v>
      </c>
      <c r="G858" s="45">
        <f t="shared" si="53"/>
        <v>3</v>
      </c>
      <c r="H858" s="29">
        <v>0</v>
      </c>
      <c r="I858" s="30">
        <v>0</v>
      </c>
      <c r="J858" s="27">
        <f t="shared" si="54"/>
        <v>3</v>
      </c>
      <c r="K858" s="28">
        <f t="shared" si="55"/>
        <v>13</v>
      </c>
      <c r="L858" s="50">
        <v>0</v>
      </c>
      <c r="M858" s="2">
        <v>0</v>
      </c>
      <c r="N858" s="50">
        <v>3</v>
      </c>
      <c r="O858" s="28">
        <f t="shared" si="52"/>
        <v>13</v>
      </c>
      <c r="P858" s="43">
        <v>13</v>
      </c>
      <c r="Q858" s="2">
        <v>0</v>
      </c>
      <c r="R858" s="2">
        <v>0</v>
      </c>
      <c r="S858" s="2"/>
    </row>
    <row r="859" spans="1:19" customFormat="1" hidden="1" x14ac:dyDescent="0.2">
      <c r="A859" s="2">
        <v>99730</v>
      </c>
      <c r="B859" s="3" t="s">
        <v>52</v>
      </c>
      <c r="C859" s="3" t="s">
        <v>52</v>
      </c>
      <c r="D859" s="3"/>
      <c r="E859" s="3" t="s">
        <v>1713</v>
      </c>
      <c r="F859" s="16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/>
    </row>
    <row r="860" spans="1:19" customFormat="1" hidden="1" x14ac:dyDescent="0.2">
      <c r="A860" s="2">
        <v>99760</v>
      </c>
      <c r="B860" s="3" t="s">
        <v>52</v>
      </c>
      <c r="C860" s="3" t="s">
        <v>52</v>
      </c>
      <c r="D860" s="3"/>
      <c r="E860" s="3" t="s">
        <v>1714</v>
      </c>
      <c r="F860" s="16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2">
        <v>0</v>
      </c>
      <c r="N860" s="50">
        <v>0</v>
      </c>
      <c r="O860" s="28">
        <f t="shared" si="52"/>
        <v>0</v>
      </c>
      <c r="P860" s="43">
        <v>0</v>
      </c>
      <c r="Q860" s="2">
        <v>0</v>
      </c>
      <c r="R860" s="2">
        <v>0</v>
      </c>
      <c r="S860" s="2"/>
    </row>
    <row r="861" spans="1:19" customFormat="1" x14ac:dyDescent="0.2">
      <c r="A861" s="2">
        <v>99840</v>
      </c>
      <c r="B861" s="3"/>
      <c r="C861" s="3"/>
      <c r="D861" s="3" t="s">
        <v>45</v>
      </c>
      <c r="E861" s="3" t="s">
        <v>1715</v>
      </c>
      <c r="F861" s="16" t="s">
        <v>1716</v>
      </c>
      <c r="G861" s="45">
        <f t="shared" si="53"/>
        <v>11</v>
      </c>
      <c r="H861" s="29">
        <v>8</v>
      </c>
      <c r="I861" s="30">
        <v>4</v>
      </c>
      <c r="J861" s="27">
        <f t="shared" si="54"/>
        <v>3</v>
      </c>
      <c r="K861" s="28">
        <f t="shared" si="55"/>
        <v>6</v>
      </c>
      <c r="L861" s="50">
        <v>0</v>
      </c>
      <c r="M861" s="2">
        <v>0</v>
      </c>
      <c r="N861" s="50">
        <v>3</v>
      </c>
      <c r="O861" s="28">
        <f t="shared" si="52"/>
        <v>6</v>
      </c>
      <c r="P861" s="43">
        <v>6</v>
      </c>
      <c r="Q861" s="2">
        <v>0</v>
      </c>
      <c r="R861" s="2">
        <v>1</v>
      </c>
      <c r="S861" s="2"/>
    </row>
    <row r="862" spans="1:19" customFormat="1" x14ac:dyDescent="0.2">
      <c r="A862" s="2">
        <v>99850</v>
      </c>
      <c r="B862" s="3"/>
      <c r="C862" s="3"/>
      <c r="D862" s="3" t="s">
        <v>45</v>
      </c>
      <c r="E862" s="3" t="s">
        <v>1717</v>
      </c>
      <c r="F862" s="16" t="s">
        <v>1718</v>
      </c>
      <c r="G862" s="45">
        <f t="shared" si="53"/>
        <v>8</v>
      </c>
      <c r="H862" s="29">
        <v>6</v>
      </c>
      <c r="I862" s="30">
        <v>7</v>
      </c>
      <c r="J862" s="27">
        <f t="shared" si="54"/>
        <v>2</v>
      </c>
      <c r="K862" s="28">
        <f t="shared" si="55"/>
        <v>1</v>
      </c>
      <c r="L862" s="50">
        <v>0</v>
      </c>
      <c r="M862" s="2">
        <v>0</v>
      </c>
      <c r="N862" s="50">
        <v>2</v>
      </c>
      <c r="O862" s="28">
        <f t="shared" si="52"/>
        <v>1</v>
      </c>
      <c r="P862" s="43">
        <v>1</v>
      </c>
      <c r="Q862" s="2">
        <v>1</v>
      </c>
      <c r="R862" s="2">
        <v>0</v>
      </c>
      <c r="S862" s="2"/>
    </row>
    <row r="863" spans="1:19" customFormat="1" x14ac:dyDescent="0.2">
      <c r="A863" s="2">
        <v>99870</v>
      </c>
      <c r="B863" s="3"/>
      <c r="C863" s="3"/>
      <c r="D863" s="3" t="s">
        <v>45</v>
      </c>
      <c r="E863" s="3" t="s">
        <v>1719</v>
      </c>
      <c r="F863" s="16" t="s">
        <v>1720</v>
      </c>
      <c r="G863" s="45">
        <f t="shared" si="53"/>
        <v>12</v>
      </c>
      <c r="H863" s="29">
        <v>6</v>
      </c>
      <c r="I863" s="30">
        <v>1</v>
      </c>
      <c r="J863" s="27">
        <f t="shared" si="54"/>
        <v>6</v>
      </c>
      <c r="K863" s="28">
        <f t="shared" si="55"/>
        <v>4</v>
      </c>
      <c r="L863" s="50">
        <v>0</v>
      </c>
      <c r="M863" s="2">
        <v>0</v>
      </c>
      <c r="N863" s="50">
        <v>6</v>
      </c>
      <c r="O863" s="28">
        <f t="shared" si="52"/>
        <v>4</v>
      </c>
      <c r="P863" s="43">
        <v>4</v>
      </c>
      <c r="Q863" s="2">
        <v>0</v>
      </c>
      <c r="R863" s="2">
        <v>1</v>
      </c>
      <c r="S863" s="2"/>
    </row>
    <row r="864" spans="1:19" customFormat="1" hidden="1" x14ac:dyDescent="0.2">
      <c r="A864" s="2">
        <v>99890</v>
      </c>
      <c r="B864" s="3"/>
      <c r="C864" s="3"/>
      <c r="D864" s="3" t="s">
        <v>45</v>
      </c>
      <c r="E864" s="3" t="s">
        <v>1721</v>
      </c>
      <c r="F864" s="16" t="s">
        <v>1722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2">
        <v>0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/>
    </row>
    <row r="865" spans="1:19" x14ac:dyDescent="0.2">
      <c r="A865" s="2">
        <v>99910</v>
      </c>
      <c r="B865" s="3"/>
      <c r="C865" s="3"/>
      <c r="D865" s="3" t="s">
        <v>45</v>
      </c>
      <c r="E865" s="3" t="s">
        <v>1723</v>
      </c>
      <c r="F865" s="16" t="s">
        <v>1724</v>
      </c>
      <c r="G865" s="45">
        <f t="shared" si="53"/>
        <v>2</v>
      </c>
      <c r="H865" s="29">
        <v>2</v>
      </c>
      <c r="I865" s="30">
        <v>1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/>
    </row>
    <row r="866" spans="1:19" customFormat="1" hidden="1" x14ac:dyDescent="0.2">
      <c r="A866" s="2">
        <v>99920</v>
      </c>
      <c r="B866" s="3"/>
      <c r="C866" s="3"/>
      <c r="D866" s="3" t="s">
        <v>45</v>
      </c>
      <c r="E866" s="3" t="s">
        <v>1725</v>
      </c>
      <c r="F866" s="16" t="s">
        <v>1726</v>
      </c>
      <c r="G866" s="45">
        <f t="shared" si="53"/>
        <v>0</v>
      </c>
      <c r="H866" s="29">
        <v>0</v>
      </c>
      <c r="I866" s="30">
        <v>0</v>
      </c>
      <c r="J866" s="27">
        <f t="shared" si="54"/>
        <v>0</v>
      </c>
      <c r="K866" s="28">
        <f t="shared" si="55"/>
        <v>0</v>
      </c>
      <c r="L866" s="50">
        <v>0</v>
      </c>
      <c r="M866" s="2">
        <v>0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/>
    </row>
    <row r="867" spans="1:19" customFormat="1" x14ac:dyDescent="0.2">
      <c r="A867" s="2">
        <v>99930</v>
      </c>
      <c r="B867" s="3"/>
      <c r="C867" s="3"/>
      <c r="D867" s="3" t="s">
        <v>45</v>
      </c>
      <c r="E867" s="3" t="s">
        <v>1727</v>
      </c>
      <c r="F867" s="16" t="s">
        <v>1728</v>
      </c>
      <c r="G867" s="45">
        <f t="shared" si="53"/>
        <v>12</v>
      </c>
      <c r="H867" s="29">
        <v>10</v>
      </c>
      <c r="I867" s="30">
        <v>6</v>
      </c>
      <c r="J867" s="27">
        <f t="shared" si="54"/>
        <v>2</v>
      </c>
      <c r="K867" s="28">
        <f t="shared" si="55"/>
        <v>6</v>
      </c>
      <c r="L867" s="50">
        <v>0</v>
      </c>
      <c r="M867" s="2">
        <v>0</v>
      </c>
      <c r="N867" s="50">
        <v>2</v>
      </c>
      <c r="O867" s="28">
        <f t="shared" si="52"/>
        <v>6</v>
      </c>
      <c r="P867" s="43">
        <v>6</v>
      </c>
      <c r="Q867" s="2">
        <v>0</v>
      </c>
      <c r="R867" s="2">
        <v>5</v>
      </c>
      <c r="S867" s="2"/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1729</v>
      </c>
      <c r="F868" s="16" t="s">
        <v>2106</v>
      </c>
      <c r="G868" s="45">
        <f t="shared" si="53"/>
        <v>0</v>
      </c>
      <c r="H868" s="29">
        <v>0</v>
      </c>
      <c r="I868" s="30">
        <v>0</v>
      </c>
      <c r="J868" s="27">
        <f t="shared" si="54"/>
        <v>0</v>
      </c>
      <c r="K868" s="28">
        <f t="shared" si="55"/>
        <v>0</v>
      </c>
      <c r="L868" s="50">
        <v>0</v>
      </c>
      <c r="M868" s="2">
        <v>0</v>
      </c>
      <c r="N868" s="50">
        <v>0</v>
      </c>
      <c r="O868" s="28">
        <f t="shared" si="52"/>
        <v>0</v>
      </c>
      <c r="P868" s="43">
        <v>0</v>
      </c>
      <c r="Q868" s="2">
        <v>0</v>
      </c>
      <c r="R868" s="2">
        <v>0</v>
      </c>
      <c r="S868" s="2"/>
    </row>
    <row r="869" spans="1:19" customFormat="1" x14ac:dyDescent="0.2">
      <c r="A869" s="2">
        <v>100000</v>
      </c>
      <c r="B869" s="3"/>
      <c r="C869" s="3"/>
      <c r="D869" s="3" t="s">
        <v>45</v>
      </c>
      <c r="E869" s="3" t="s">
        <v>1730</v>
      </c>
      <c r="F869" s="16" t="s">
        <v>1731</v>
      </c>
      <c r="G869" s="45">
        <f t="shared" si="53"/>
        <v>37</v>
      </c>
      <c r="H869" s="29">
        <v>31</v>
      </c>
      <c r="I869" s="30">
        <v>5</v>
      </c>
      <c r="J869" s="27">
        <f t="shared" si="54"/>
        <v>6</v>
      </c>
      <c r="K869" s="28">
        <f t="shared" si="55"/>
        <v>8</v>
      </c>
      <c r="L869" s="50">
        <v>1</v>
      </c>
      <c r="M869" s="2">
        <v>1</v>
      </c>
      <c r="N869" s="50">
        <v>5</v>
      </c>
      <c r="O869" s="28">
        <f t="shared" ref="O869:O931" si="56">MAX(P869:S869)</f>
        <v>8</v>
      </c>
      <c r="P869" s="43">
        <v>8</v>
      </c>
      <c r="Q869" s="2">
        <v>1</v>
      </c>
      <c r="R869" s="2">
        <v>1</v>
      </c>
      <c r="S869" s="2"/>
    </row>
    <row r="870" spans="1:19" customFormat="1" x14ac:dyDescent="0.2">
      <c r="A870" s="2">
        <v>100010</v>
      </c>
      <c r="B870" s="3"/>
      <c r="C870" s="3"/>
      <c r="D870" s="3" t="s">
        <v>45</v>
      </c>
      <c r="E870" s="3" t="s">
        <v>1732</v>
      </c>
      <c r="F870" s="16" t="s">
        <v>1733</v>
      </c>
      <c r="G870" s="45">
        <f t="shared" si="53"/>
        <v>36</v>
      </c>
      <c r="H870" s="29">
        <v>30</v>
      </c>
      <c r="I870" s="30">
        <v>7</v>
      </c>
      <c r="J870" s="27">
        <f t="shared" si="54"/>
        <v>6</v>
      </c>
      <c r="K870" s="28">
        <f t="shared" si="55"/>
        <v>8</v>
      </c>
      <c r="L870" s="50">
        <v>0</v>
      </c>
      <c r="M870" s="2">
        <v>0</v>
      </c>
      <c r="N870" s="50">
        <v>6</v>
      </c>
      <c r="O870" s="28">
        <f t="shared" si="56"/>
        <v>8</v>
      </c>
      <c r="P870" s="43">
        <v>8</v>
      </c>
      <c r="Q870" s="2">
        <v>1</v>
      </c>
      <c r="R870" s="2">
        <v>0</v>
      </c>
      <c r="S870" s="2"/>
    </row>
    <row r="871" spans="1:19" customFormat="1" x14ac:dyDescent="0.2">
      <c r="A871" s="2">
        <v>100020</v>
      </c>
      <c r="B871" s="3"/>
      <c r="C871" s="3"/>
      <c r="D871" s="3" t="s">
        <v>45</v>
      </c>
      <c r="E871" s="3" t="s">
        <v>1734</v>
      </c>
      <c r="F871" s="16" t="s">
        <v>1735</v>
      </c>
      <c r="G871" s="45">
        <f t="shared" si="53"/>
        <v>14</v>
      </c>
      <c r="H871" s="29">
        <v>2</v>
      </c>
      <c r="I871" s="30">
        <v>2</v>
      </c>
      <c r="J871" s="27">
        <f t="shared" si="54"/>
        <v>12</v>
      </c>
      <c r="K871" s="28">
        <f t="shared" si="55"/>
        <v>35</v>
      </c>
      <c r="L871" s="50">
        <v>1</v>
      </c>
      <c r="M871" s="2">
        <v>1</v>
      </c>
      <c r="N871" s="50">
        <v>11</v>
      </c>
      <c r="O871" s="28">
        <f t="shared" si="56"/>
        <v>35</v>
      </c>
      <c r="P871" s="43">
        <v>35</v>
      </c>
      <c r="Q871" s="2">
        <v>2</v>
      </c>
      <c r="R871" s="2">
        <v>1</v>
      </c>
      <c r="S871" s="2"/>
    </row>
    <row r="872" spans="1:19" customFormat="1" x14ac:dyDescent="0.2">
      <c r="A872" s="2">
        <v>100030</v>
      </c>
      <c r="B872" s="3" t="s">
        <v>112</v>
      </c>
      <c r="C872" s="3" t="s">
        <v>112</v>
      </c>
      <c r="D872" s="3" t="s">
        <v>113</v>
      </c>
      <c r="E872" s="3" t="s">
        <v>1736</v>
      </c>
      <c r="F872" s="16" t="s">
        <v>1737</v>
      </c>
      <c r="G872" s="45">
        <f t="shared" si="53"/>
        <v>5</v>
      </c>
      <c r="H872" s="29">
        <v>1</v>
      </c>
      <c r="I872" s="30">
        <v>1</v>
      </c>
      <c r="J872" s="27">
        <f t="shared" si="54"/>
        <v>4</v>
      </c>
      <c r="K872" s="28">
        <f t="shared" si="55"/>
        <v>2</v>
      </c>
      <c r="L872" s="50">
        <v>0</v>
      </c>
      <c r="M872" s="2">
        <v>0</v>
      </c>
      <c r="N872" s="50">
        <v>4</v>
      </c>
      <c r="O872" s="28">
        <f t="shared" si="56"/>
        <v>2</v>
      </c>
      <c r="P872" s="43">
        <v>2</v>
      </c>
      <c r="Q872" s="2">
        <v>0</v>
      </c>
      <c r="R872" s="2">
        <v>1</v>
      </c>
      <c r="S872" s="2"/>
    </row>
    <row r="873" spans="1:19" customFormat="1" x14ac:dyDescent="0.2">
      <c r="A873" s="2">
        <v>100040</v>
      </c>
      <c r="B873" s="3"/>
      <c r="C873" s="3"/>
      <c r="D873" s="3" t="s">
        <v>45</v>
      </c>
      <c r="E873" s="3" t="s">
        <v>1738</v>
      </c>
      <c r="F873" s="16" t="s">
        <v>1739</v>
      </c>
      <c r="G873" s="45">
        <f t="shared" si="53"/>
        <v>7</v>
      </c>
      <c r="H873" s="29">
        <v>6</v>
      </c>
      <c r="I873" s="30">
        <v>5</v>
      </c>
      <c r="J873" s="27">
        <f t="shared" si="54"/>
        <v>1</v>
      </c>
      <c r="K873" s="28">
        <f t="shared" si="55"/>
        <v>32</v>
      </c>
      <c r="L873" s="50">
        <v>0</v>
      </c>
      <c r="M873" s="2">
        <v>0</v>
      </c>
      <c r="N873" s="50">
        <v>1</v>
      </c>
      <c r="O873" s="28">
        <f t="shared" si="56"/>
        <v>32</v>
      </c>
      <c r="P873" s="43">
        <v>0</v>
      </c>
      <c r="Q873" s="2">
        <v>32</v>
      </c>
      <c r="R873" s="2">
        <v>0</v>
      </c>
      <c r="S873" s="2"/>
    </row>
    <row r="874" spans="1:19" customFormat="1" hidden="1" x14ac:dyDescent="0.2">
      <c r="A874" s="2">
        <v>100050</v>
      </c>
      <c r="B874" s="3"/>
      <c r="C874" s="3"/>
      <c r="D874" s="3" t="s">
        <v>0</v>
      </c>
      <c r="E874" s="3" t="s">
        <v>1740</v>
      </c>
      <c r="F874" s="16" t="s">
        <v>1741</v>
      </c>
      <c r="G874" s="45">
        <f t="shared" si="53"/>
        <v>0</v>
      </c>
      <c r="H874" s="29">
        <v>0</v>
      </c>
      <c r="I874" s="30">
        <v>0</v>
      </c>
      <c r="J874" s="27">
        <f t="shared" si="54"/>
        <v>0</v>
      </c>
      <c r="K874" s="28">
        <f t="shared" si="55"/>
        <v>0</v>
      </c>
      <c r="L874" s="50">
        <v>0</v>
      </c>
      <c r="M874" s="2">
        <v>0</v>
      </c>
      <c r="N874" s="50">
        <v>0</v>
      </c>
      <c r="O874" s="28">
        <f t="shared" si="56"/>
        <v>0</v>
      </c>
      <c r="P874" s="43">
        <v>0</v>
      </c>
      <c r="Q874" s="2">
        <v>0</v>
      </c>
      <c r="R874" s="2">
        <v>0</v>
      </c>
      <c r="S874" s="2"/>
    </row>
    <row r="875" spans="1:19" customFormat="1" x14ac:dyDescent="0.2">
      <c r="A875" s="2">
        <v>100060</v>
      </c>
      <c r="B875" s="3"/>
      <c r="C875" s="3"/>
      <c r="D875" s="3" t="s">
        <v>45</v>
      </c>
      <c r="E875" s="3" t="s">
        <v>1742</v>
      </c>
      <c r="F875" s="16" t="s">
        <v>1743</v>
      </c>
      <c r="G875" s="45">
        <f t="shared" si="53"/>
        <v>49</v>
      </c>
      <c r="H875" s="29">
        <v>39</v>
      </c>
      <c r="I875" s="30">
        <v>32</v>
      </c>
      <c r="J875" s="27">
        <f t="shared" si="54"/>
        <v>10</v>
      </c>
      <c r="K875" s="28">
        <f t="shared" si="55"/>
        <v>14</v>
      </c>
      <c r="L875" s="50">
        <v>0</v>
      </c>
      <c r="M875" s="2">
        <v>0</v>
      </c>
      <c r="N875" s="50">
        <v>10</v>
      </c>
      <c r="O875" s="28">
        <f t="shared" si="56"/>
        <v>14</v>
      </c>
      <c r="P875" s="43">
        <v>7</v>
      </c>
      <c r="Q875" s="2">
        <v>14</v>
      </c>
      <c r="R875" s="2">
        <v>1</v>
      </c>
      <c r="S875" s="2"/>
    </row>
    <row r="876" spans="1:19" customFormat="1" x14ac:dyDescent="0.2">
      <c r="A876" s="2">
        <v>100070</v>
      </c>
      <c r="B876" s="3"/>
      <c r="C876" s="3"/>
      <c r="D876" s="3" t="s">
        <v>45</v>
      </c>
      <c r="E876" s="3" t="s">
        <v>1744</v>
      </c>
      <c r="F876" s="16" t="s">
        <v>1745</v>
      </c>
      <c r="G876" s="45">
        <f t="shared" si="53"/>
        <v>20</v>
      </c>
      <c r="H876" s="29">
        <v>17</v>
      </c>
      <c r="I876" s="30">
        <v>5</v>
      </c>
      <c r="J876" s="27">
        <f t="shared" si="54"/>
        <v>3</v>
      </c>
      <c r="K876" s="28">
        <f t="shared" si="55"/>
        <v>7</v>
      </c>
      <c r="L876" s="50">
        <v>0</v>
      </c>
      <c r="M876" s="2">
        <v>0</v>
      </c>
      <c r="N876" s="50">
        <v>3</v>
      </c>
      <c r="O876" s="28">
        <f t="shared" si="56"/>
        <v>7</v>
      </c>
      <c r="P876" s="43">
        <v>7</v>
      </c>
      <c r="Q876" s="2">
        <v>0</v>
      </c>
      <c r="R876" s="2">
        <v>0</v>
      </c>
      <c r="S876" s="2"/>
    </row>
    <row r="877" spans="1:19" customFormat="1" hidden="1" x14ac:dyDescent="0.2">
      <c r="A877" s="2">
        <v>100100</v>
      </c>
      <c r="B877" s="3"/>
      <c r="C877" s="3"/>
      <c r="D877" s="3" t="s">
        <v>45</v>
      </c>
      <c r="E877" s="3" t="s">
        <v>1746</v>
      </c>
      <c r="F877" s="16" t="s">
        <v>1747</v>
      </c>
      <c r="G877" s="45">
        <f t="shared" si="53"/>
        <v>0</v>
      </c>
      <c r="H877" s="29">
        <v>0</v>
      </c>
      <c r="I877" s="30">
        <v>0</v>
      </c>
      <c r="J877" s="27">
        <f t="shared" si="54"/>
        <v>0</v>
      </c>
      <c r="K877" s="28">
        <f t="shared" si="55"/>
        <v>0</v>
      </c>
      <c r="L877" s="50">
        <v>0</v>
      </c>
      <c r="M877" s="2">
        <v>0</v>
      </c>
      <c r="N877" s="50">
        <v>0</v>
      </c>
      <c r="O877" s="28">
        <f t="shared" si="56"/>
        <v>0</v>
      </c>
      <c r="P877" s="43">
        <v>0</v>
      </c>
      <c r="Q877" s="2">
        <v>0</v>
      </c>
      <c r="R877" s="2">
        <v>0</v>
      </c>
      <c r="S877" s="2"/>
    </row>
    <row r="878" spans="1:19" customFormat="1" x14ac:dyDescent="0.2">
      <c r="A878" s="2">
        <v>100110</v>
      </c>
      <c r="B878" s="3"/>
      <c r="C878" s="3"/>
      <c r="D878" s="3" t="s">
        <v>45</v>
      </c>
      <c r="E878" s="3" t="s">
        <v>1748</v>
      </c>
      <c r="F878" s="16" t="s">
        <v>1749</v>
      </c>
      <c r="G878" s="45">
        <f t="shared" si="53"/>
        <v>1</v>
      </c>
      <c r="H878" s="29">
        <v>1</v>
      </c>
      <c r="I878" s="30">
        <v>1</v>
      </c>
      <c r="J878" s="27">
        <f t="shared" si="54"/>
        <v>0</v>
      </c>
      <c r="K878" s="28">
        <f t="shared" si="55"/>
        <v>0</v>
      </c>
      <c r="L878" s="50">
        <v>0</v>
      </c>
      <c r="M878" s="2">
        <v>0</v>
      </c>
      <c r="N878" s="50">
        <v>0</v>
      </c>
      <c r="O878" s="28">
        <f t="shared" si="56"/>
        <v>0</v>
      </c>
      <c r="P878" s="43">
        <v>0</v>
      </c>
      <c r="Q878" s="2">
        <v>0</v>
      </c>
      <c r="R878" s="2">
        <v>0</v>
      </c>
      <c r="S878" s="2"/>
    </row>
    <row r="879" spans="1:19" customFormat="1" hidden="1" x14ac:dyDescent="0.2">
      <c r="A879" s="2">
        <v>100150</v>
      </c>
      <c r="B879" s="3" t="s">
        <v>52</v>
      </c>
      <c r="C879" s="3" t="s">
        <v>52</v>
      </c>
      <c r="D879" s="3"/>
      <c r="E879" s="3" t="s">
        <v>1750</v>
      </c>
      <c r="F879" s="16"/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/>
    </row>
    <row r="880" spans="1:19" customFormat="1" hidden="1" x14ac:dyDescent="0.2">
      <c r="A880" s="2">
        <v>100170</v>
      </c>
      <c r="B880" s="3" t="s">
        <v>52</v>
      </c>
      <c r="C880" s="3" t="s">
        <v>52</v>
      </c>
      <c r="D880" s="3"/>
      <c r="E880" s="3" t="s">
        <v>1751</v>
      </c>
      <c r="F880" s="16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/>
    </row>
    <row r="881" spans="1:19" customFormat="1" hidden="1" x14ac:dyDescent="0.2">
      <c r="A881" s="2">
        <v>100210</v>
      </c>
      <c r="B881" s="3" t="s">
        <v>52</v>
      </c>
      <c r="C881" s="3" t="s">
        <v>52</v>
      </c>
      <c r="D881" s="3"/>
      <c r="E881" s="3" t="s">
        <v>1752</v>
      </c>
      <c r="F881" s="16"/>
      <c r="G881" s="45">
        <f t="shared" si="53"/>
        <v>0</v>
      </c>
      <c r="H881" s="29">
        <v>0</v>
      </c>
      <c r="I881" s="30">
        <v>0</v>
      </c>
      <c r="J881" s="27">
        <f t="shared" si="54"/>
        <v>0</v>
      </c>
      <c r="K881" s="28">
        <f t="shared" si="55"/>
        <v>0</v>
      </c>
      <c r="L881" s="50">
        <v>0</v>
      </c>
      <c r="M881" s="2">
        <v>0</v>
      </c>
      <c r="N881" s="50">
        <v>0</v>
      </c>
      <c r="O881" s="28">
        <f t="shared" si="56"/>
        <v>0</v>
      </c>
      <c r="P881" s="43">
        <v>0</v>
      </c>
      <c r="Q881" s="2">
        <v>0</v>
      </c>
      <c r="R881" s="2">
        <v>0</v>
      </c>
      <c r="S881" s="2"/>
    </row>
    <row r="882" spans="1:19" customFormat="1" x14ac:dyDescent="0.2">
      <c r="A882" s="2">
        <v>100220</v>
      </c>
      <c r="B882" s="3"/>
      <c r="C882" s="3"/>
      <c r="D882" s="3" t="s">
        <v>45</v>
      </c>
      <c r="E882" s="3" t="s">
        <v>1753</v>
      </c>
      <c r="F882" s="16" t="s">
        <v>1754</v>
      </c>
      <c r="G882" s="45">
        <f t="shared" si="53"/>
        <v>1</v>
      </c>
      <c r="H882" s="29">
        <v>1</v>
      </c>
      <c r="I882" s="30">
        <v>1</v>
      </c>
      <c r="J882" s="27">
        <f t="shared" si="54"/>
        <v>0</v>
      </c>
      <c r="K882" s="28">
        <f t="shared" si="55"/>
        <v>0</v>
      </c>
      <c r="L882" s="50">
        <v>0</v>
      </c>
      <c r="M882" s="2">
        <v>0</v>
      </c>
      <c r="N882" s="50">
        <v>0</v>
      </c>
      <c r="O882" s="28">
        <f t="shared" si="56"/>
        <v>0</v>
      </c>
      <c r="P882" s="43">
        <v>0</v>
      </c>
      <c r="Q882" s="2">
        <v>0</v>
      </c>
      <c r="R882" s="2">
        <v>0</v>
      </c>
      <c r="S882" s="2"/>
    </row>
    <row r="883" spans="1:19" customFormat="1" hidden="1" x14ac:dyDescent="0.2">
      <c r="A883" s="2">
        <v>100270</v>
      </c>
      <c r="B883" s="3" t="s">
        <v>52</v>
      </c>
      <c r="C883" s="3" t="s">
        <v>52</v>
      </c>
      <c r="D883" s="3"/>
      <c r="E883" s="3" t="s">
        <v>1755</v>
      </c>
      <c r="F883" s="16"/>
      <c r="G883" s="45">
        <f t="shared" si="53"/>
        <v>0</v>
      </c>
      <c r="H883" s="29">
        <v>0</v>
      </c>
      <c r="I883" s="30">
        <v>0</v>
      </c>
      <c r="J883" s="27">
        <f t="shared" si="54"/>
        <v>0</v>
      </c>
      <c r="K883" s="28">
        <f t="shared" si="55"/>
        <v>0</v>
      </c>
      <c r="L883" s="50">
        <v>0</v>
      </c>
      <c r="M883" s="2">
        <v>0</v>
      </c>
      <c r="N883" s="50">
        <v>0</v>
      </c>
      <c r="O883" s="28">
        <f t="shared" si="56"/>
        <v>0</v>
      </c>
      <c r="P883" s="43">
        <v>0</v>
      </c>
      <c r="Q883" s="2">
        <v>0</v>
      </c>
      <c r="R883" s="2">
        <v>0</v>
      </c>
      <c r="S883" s="2"/>
    </row>
    <row r="884" spans="1:19" customFormat="1" x14ac:dyDescent="0.2">
      <c r="A884" s="2">
        <v>100280</v>
      </c>
      <c r="B884" s="3"/>
      <c r="C884" s="3"/>
      <c r="D884" s="3" t="s">
        <v>45</v>
      </c>
      <c r="E884" s="3" t="s">
        <v>1756</v>
      </c>
      <c r="F884" s="16" t="s">
        <v>2107</v>
      </c>
      <c r="G884" s="45">
        <f t="shared" si="53"/>
        <v>1</v>
      </c>
      <c r="H884" s="29">
        <v>1</v>
      </c>
      <c r="I884" s="30">
        <v>1</v>
      </c>
      <c r="J884" s="27">
        <f t="shared" si="54"/>
        <v>0</v>
      </c>
      <c r="K884" s="28">
        <f t="shared" si="55"/>
        <v>0</v>
      </c>
      <c r="L884" s="50">
        <v>0</v>
      </c>
      <c r="M884" s="2">
        <v>0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/>
    </row>
    <row r="885" spans="1:19" customFormat="1" x14ac:dyDescent="0.2">
      <c r="A885" s="2">
        <v>100350</v>
      </c>
      <c r="B885" s="3" t="s">
        <v>112</v>
      </c>
      <c r="C885" s="3" t="s">
        <v>112</v>
      </c>
      <c r="D885" s="3" t="s">
        <v>113</v>
      </c>
      <c r="E885" s="3" t="s">
        <v>1757</v>
      </c>
      <c r="F885" s="16" t="s">
        <v>1758</v>
      </c>
      <c r="G885" s="45">
        <f t="shared" si="53"/>
        <v>2</v>
      </c>
      <c r="H885" s="29">
        <v>2</v>
      </c>
      <c r="I885" s="30">
        <v>3</v>
      </c>
      <c r="J885" s="27">
        <f t="shared" si="54"/>
        <v>0</v>
      </c>
      <c r="K885" s="28">
        <f t="shared" si="55"/>
        <v>0</v>
      </c>
      <c r="L885" s="50">
        <v>0</v>
      </c>
      <c r="M885" s="2">
        <v>0</v>
      </c>
      <c r="N885" s="50">
        <v>0</v>
      </c>
      <c r="O885" s="28">
        <f t="shared" si="56"/>
        <v>0</v>
      </c>
      <c r="P885" s="43">
        <v>0</v>
      </c>
      <c r="Q885" s="2">
        <v>0</v>
      </c>
      <c r="R885" s="2">
        <v>0</v>
      </c>
      <c r="S885" s="2"/>
    </row>
    <row r="886" spans="1:19" customFormat="1" x14ac:dyDescent="0.2">
      <c r="A886" s="2">
        <v>100370</v>
      </c>
      <c r="B886" s="3"/>
      <c r="C886" s="3"/>
      <c r="D886" s="3" t="s">
        <v>45</v>
      </c>
      <c r="E886" s="3" t="s">
        <v>1759</v>
      </c>
      <c r="F886" s="16" t="s">
        <v>1760</v>
      </c>
      <c r="G886" s="45">
        <f t="shared" si="53"/>
        <v>8</v>
      </c>
      <c r="H886" s="29">
        <v>3</v>
      </c>
      <c r="I886" s="30">
        <v>18</v>
      </c>
      <c r="J886" s="27">
        <f t="shared" si="54"/>
        <v>5</v>
      </c>
      <c r="K886" s="28">
        <f t="shared" si="55"/>
        <v>14</v>
      </c>
      <c r="L886" s="50">
        <v>0</v>
      </c>
      <c r="M886" s="2">
        <v>0</v>
      </c>
      <c r="N886" s="50">
        <v>5</v>
      </c>
      <c r="O886" s="28">
        <f t="shared" si="56"/>
        <v>14</v>
      </c>
      <c r="P886" s="43">
        <v>14</v>
      </c>
      <c r="Q886" s="2">
        <v>4</v>
      </c>
      <c r="R886" s="2">
        <v>8</v>
      </c>
      <c r="S886" s="2"/>
    </row>
    <row r="887" spans="1:19" x14ac:dyDescent="0.2">
      <c r="A887" s="2">
        <v>100380</v>
      </c>
      <c r="B887" s="3"/>
      <c r="C887" s="3"/>
      <c r="D887" s="3" t="s">
        <v>45</v>
      </c>
      <c r="E887" s="3" t="s">
        <v>1761</v>
      </c>
      <c r="F887" s="16" t="s">
        <v>1762</v>
      </c>
      <c r="G887" s="45">
        <f t="shared" si="53"/>
        <v>9</v>
      </c>
      <c r="H887" s="29">
        <v>5</v>
      </c>
      <c r="I887" s="30">
        <v>27</v>
      </c>
      <c r="J887" s="27">
        <f t="shared" si="54"/>
        <v>4</v>
      </c>
      <c r="K887" s="28">
        <f t="shared" si="55"/>
        <v>5</v>
      </c>
      <c r="L887" s="50">
        <v>0</v>
      </c>
      <c r="M887" s="2">
        <v>0</v>
      </c>
      <c r="N887" s="50">
        <v>4</v>
      </c>
      <c r="O887" s="28">
        <f t="shared" si="56"/>
        <v>5</v>
      </c>
      <c r="P887" s="43">
        <v>2</v>
      </c>
      <c r="Q887" s="2">
        <v>5</v>
      </c>
      <c r="R887" s="2">
        <v>1</v>
      </c>
      <c r="S887" s="2"/>
    </row>
    <row r="888" spans="1:19" customFormat="1" x14ac:dyDescent="0.2">
      <c r="A888" s="2">
        <v>100390</v>
      </c>
      <c r="B888" s="3"/>
      <c r="C888" s="3"/>
      <c r="D888" s="3" t="s">
        <v>45</v>
      </c>
      <c r="E888" s="3" t="s">
        <v>1763</v>
      </c>
      <c r="F888" s="16" t="s">
        <v>1764</v>
      </c>
      <c r="G888" s="45">
        <f t="shared" si="53"/>
        <v>2</v>
      </c>
      <c r="H888" s="29">
        <v>1</v>
      </c>
      <c r="I888" s="30">
        <v>1</v>
      </c>
      <c r="J888" s="27">
        <f t="shared" si="54"/>
        <v>1</v>
      </c>
      <c r="K888" s="28">
        <f t="shared" si="55"/>
        <v>3</v>
      </c>
      <c r="L888" s="50">
        <v>0</v>
      </c>
      <c r="M888" s="2">
        <v>0</v>
      </c>
      <c r="N888" s="50">
        <v>1</v>
      </c>
      <c r="O888" s="28">
        <f t="shared" si="56"/>
        <v>3</v>
      </c>
      <c r="P888" s="43">
        <v>3</v>
      </c>
      <c r="Q888" s="2">
        <v>0</v>
      </c>
      <c r="R888" s="2">
        <v>0</v>
      </c>
      <c r="S888" s="2"/>
    </row>
    <row r="889" spans="1:19" customFormat="1" hidden="1" x14ac:dyDescent="0.2">
      <c r="A889" s="2">
        <v>100410</v>
      </c>
      <c r="B889" s="3"/>
      <c r="C889" s="3"/>
      <c r="D889" s="3" t="s">
        <v>45</v>
      </c>
      <c r="E889" s="3" t="s">
        <v>1765</v>
      </c>
      <c r="F889" s="16" t="s">
        <v>1766</v>
      </c>
      <c r="G889" s="45">
        <f t="shared" si="53"/>
        <v>0</v>
      </c>
      <c r="H889" s="29">
        <v>0</v>
      </c>
      <c r="I889" s="30">
        <v>0</v>
      </c>
      <c r="J889" s="27">
        <f t="shared" si="54"/>
        <v>0</v>
      </c>
      <c r="K889" s="28">
        <f t="shared" si="55"/>
        <v>0</v>
      </c>
      <c r="L889" s="50">
        <v>0</v>
      </c>
      <c r="M889" s="2">
        <v>0</v>
      </c>
      <c r="N889" s="50">
        <v>0</v>
      </c>
      <c r="O889" s="28">
        <f t="shared" si="56"/>
        <v>0</v>
      </c>
      <c r="P889" s="43">
        <v>0</v>
      </c>
      <c r="Q889" s="2">
        <v>0</v>
      </c>
      <c r="R889" s="2">
        <v>0</v>
      </c>
      <c r="S889" s="2"/>
    </row>
    <row r="890" spans="1:19" customFormat="1" x14ac:dyDescent="0.2">
      <c r="A890" s="2">
        <v>100420</v>
      </c>
      <c r="B890" s="3"/>
      <c r="C890" s="3"/>
      <c r="D890" s="93" t="s">
        <v>83</v>
      </c>
      <c r="E890" s="3" t="s">
        <v>1767</v>
      </c>
      <c r="F890" s="16" t="s">
        <v>1768</v>
      </c>
      <c r="G890" s="45">
        <f t="shared" si="53"/>
        <v>2</v>
      </c>
      <c r="H890" s="29">
        <v>1</v>
      </c>
      <c r="I890" s="30">
        <v>1</v>
      </c>
      <c r="J890" s="27">
        <f t="shared" si="54"/>
        <v>1</v>
      </c>
      <c r="K890" s="28">
        <f t="shared" si="55"/>
        <v>1</v>
      </c>
      <c r="L890" s="50">
        <v>0</v>
      </c>
      <c r="M890" s="2">
        <v>0</v>
      </c>
      <c r="N890" s="50">
        <v>1</v>
      </c>
      <c r="O890" s="28">
        <f t="shared" si="56"/>
        <v>1</v>
      </c>
      <c r="P890" s="43">
        <v>1</v>
      </c>
      <c r="Q890" s="2">
        <v>0</v>
      </c>
      <c r="R890" s="2">
        <v>0</v>
      </c>
      <c r="S890" s="2"/>
    </row>
    <row r="891" spans="1:19" customFormat="1" hidden="1" x14ac:dyDescent="0.2">
      <c r="A891" s="2">
        <v>100430</v>
      </c>
      <c r="B891" s="3"/>
      <c r="C891" s="3"/>
      <c r="D891" s="3" t="s">
        <v>45</v>
      </c>
      <c r="E891" s="3" t="s">
        <v>1769</v>
      </c>
      <c r="F891" s="16" t="s">
        <v>1770</v>
      </c>
      <c r="G891" s="45">
        <f t="shared" si="53"/>
        <v>0</v>
      </c>
      <c r="H891" s="29">
        <v>0</v>
      </c>
      <c r="I891" s="30">
        <v>0</v>
      </c>
      <c r="J891" s="27">
        <f t="shared" si="54"/>
        <v>0</v>
      </c>
      <c r="K891" s="28">
        <f t="shared" si="55"/>
        <v>0</v>
      </c>
      <c r="L891" s="50">
        <v>0</v>
      </c>
      <c r="M891" s="2">
        <v>0</v>
      </c>
      <c r="N891" s="50">
        <v>0</v>
      </c>
      <c r="O891" s="28">
        <f t="shared" si="56"/>
        <v>0</v>
      </c>
      <c r="P891" s="43">
        <v>0</v>
      </c>
      <c r="Q891" s="2">
        <v>0</v>
      </c>
      <c r="R891" s="2">
        <v>0</v>
      </c>
      <c r="S891" s="2"/>
    </row>
    <row r="892" spans="1:19" customFormat="1" x14ac:dyDescent="0.2">
      <c r="A892" s="2">
        <v>100440</v>
      </c>
      <c r="B892" s="3"/>
      <c r="C892" s="3"/>
      <c r="D892" s="3" t="s">
        <v>45</v>
      </c>
      <c r="E892" s="3" t="s">
        <v>1771</v>
      </c>
      <c r="F892" s="16" t="s">
        <v>1772</v>
      </c>
      <c r="G892" s="45">
        <f t="shared" si="53"/>
        <v>7</v>
      </c>
      <c r="H892" s="29">
        <v>3</v>
      </c>
      <c r="I892" s="30">
        <v>22</v>
      </c>
      <c r="J892" s="27">
        <f t="shared" si="54"/>
        <v>4</v>
      </c>
      <c r="K892" s="28">
        <f t="shared" si="55"/>
        <v>10</v>
      </c>
      <c r="L892" s="50">
        <v>0</v>
      </c>
      <c r="M892" s="2">
        <v>0</v>
      </c>
      <c r="N892" s="50">
        <v>4</v>
      </c>
      <c r="O892" s="28">
        <f t="shared" si="56"/>
        <v>10</v>
      </c>
      <c r="P892" s="43">
        <v>9</v>
      </c>
      <c r="Q892" s="2">
        <v>0</v>
      </c>
      <c r="R892" s="2">
        <v>10</v>
      </c>
      <c r="S892" s="2"/>
    </row>
    <row r="893" spans="1:19" customFormat="1" x14ac:dyDescent="0.2">
      <c r="A893" s="2">
        <v>100480</v>
      </c>
      <c r="B893" s="3"/>
      <c r="C893" s="3"/>
      <c r="D893" s="3" t="s">
        <v>45</v>
      </c>
      <c r="E893" s="3" t="s">
        <v>1773</v>
      </c>
      <c r="F893" s="16" t="s">
        <v>1774</v>
      </c>
      <c r="G893" s="45">
        <f t="shared" si="53"/>
        <v>4</v>
      </c>
      <c r="H893" s="29">
        <v>2</v>
      </c>
      <c r="I893" s="30">
        <v>2</v>
      </c>
      <c r="J893" s="27">
        <f t="shared" si="54"/>
        <v>2</v>
      </c>
      <c r="K893" s="28">
        <f t="shared" si="55"/>
        <v>2</v>
      </c>
      <c r="L893" s="50">
        <v>0</v>
      </c>
      <c r="M893" s="2">
        <v>0</v>
      </c>
      <c r="N893" s="50">
        <v>2</v>
      </c>
      <c r="O893" s="28">
        <f t="shared" si="56"/>
        <v>2</v>
      </c>
      <c r="P893" s="43">
        <v>1</v>
      </c>
      <c r="Q893" s="2">
        <v>0</v>
      </c>
      <c r="R893" s="2">
        <v>2</v>
      </c>
      <c r="S893" s="2"/>
    </row>
    <row r="894" spans="1:19" customFormat="1" x14ac:dyDescent="0.2">
      <c r="A894" s="2">
        <v>100500</v>
      </c>
      <c r="B894" s="3"/>
      <c r="C894" s="3"/>
      <c r="D894" s="3" t="s">
        <v>45</v>
      </c>
      <c r="E894" s="3" t="s">
        <v>1775</v>
      </c>
      <c r="F894" s="16" t="s">
        <v>1776</v>
      </c>
      <c r="G894" s="45">
        <f t="shared" si="53"/>
        <v>3</v>
      </c>
      <c r="H894" s="29">
        <v>1</v>
      </c>
      <c r="I894" s="30">
        <v>1</v>
      </c>
      <c r="J894" s="27">
        <f t="shared" si="54"/>
        <v>2</v>
      </c>
      <c r="K894" s="28">
        <f t="shared" si="55"/>
        <v>1</v>
      </c>
      <c r="L894" s="50">
        <v>0</v>
      </c>
      <c r="M894" s="2">
        <v>0</v>
      </c>
      <c r="N894" s="50">
        <v>2</v>
      </c>
      <c r="O894" s="28">
        <f t="shared" si="56"/>
        <v>1</v>
      </c>
      <c r="P894" s="43">
        <v>1</v>
      </c>
      <c r="Q894" s="2">
        <v>0</v>
      </c>
      <c r="R894" s="2">
        <v>1</v>
      </c>
      <c r="S894" s="2"/>
    </row>
    <row r="895" spans="1:19" customFormat="1" hidden="1" x14ac:dyDescent="0.2">
      <c r="A895" s="2">
        <v>100520</v>
      </c>
      <c r="B895" s="3"/>
      <c r="C895" s="3"/>
      <c r="D895" s="3" t="s">
        <v>45</v>
      </c>
      <c r="E895" s="3" t="s">
        <v>1777</v>
      </c>
      <c r="F895" s="16" t="s">
        <v>1778</v>
      </c>
      <c r="G895" s="45">
        <f t="shared" si="53"/>
        <v>0</v>
      </c>
      <c r="H895" s="29">
        <v>0</v>
      </c>
      <c r="I895" s="30">
        <v>0</v>
      </c>
      <c r="J895" s="27">
        <f t="shared" si="54"/>
        <v>0</v>
      </c>
      <c r="K895" s="28">
        <f t="shared" si="55"/>
        <v>0</v>
      </c>
      <c r="L895" s="50">
        <v>0</v>
      </c>
      <c r="M895" s="2">
        <v>0</v>
      </c>
      <c r="N895" s="50">
        <v>0</v>
      </c>
      <c r="O895" s="28">
        <f t="shared" si="56"/>
        <v>0</v>
      </c>
      <c r="P895" s="43">
        <v>0</v>
      </c>
      <c r="Q895" s="2">
        <v>0</v>
      </c>
      <c r="R895" s="2">
        <v>0</v>
      </c>
      <c r="S895" s="2"/>
    </row>
    <row r="896" spans="1:19" customFormat="1" x14ac:dyDescent="0.2">
      <c r="A896" s="2">
        <v>100540</v>
      </c>
      <c r="B896" s="3"/>
      <c r="C896" s="3"/>
      <c r="D896" s="3" t="s">
        <v>45</v>
      </c>
      <c r="E896" s="3" t="s">
        <v>1779</v>
      </c>
      <c r="F896" s="16" t="s">
        <v>1780</v>
      </c>
      <c r="G896" s="45">
        <f t="shared" si="53"/>
        <v>2</v>
      </c>
      <c r="H896" s="29">
        <v>0</v>
      </c>
      <c r="I896" s="30">
        <v>0</v>
      </c>
      <c r="J896" s="27">
        <f t="shared" si="54"/>
        <v>2</v>
      </c>
      <c r="K896" s="28">
        <f t="shared" si="55"/>
        <v>1</v>
      </c>
      <c r="L896" s="50">
        <v>0</v>
      </c>
      <c r="M896" s="2">
        <v>0</v>
      </c>
      <c r="N896" s="50">
        <v>2</v>
      </c>
      <c r="O896" s="28">
        <f t="shared" si="56"/>
        <v>1</v>
      </c>
      <c r="P896" s="43">
        <v>1</v>
      </c>
      <c r="Q896" s="2">
        <v>0</v>
      </c>
      <c r="R896" s="2">
        <v>0</v>
      </c>
      <c r="S896" s="2"/>
    </row>
    <row r="897" spans="1:19" customFormat="1" hidden="1" x14ac:dyDescent="0.2">
      <c r="A897" s="2">
        <v>100600</v>
      </c>
      <c r="B897" s="3" t="s">
        <v>52</v>
      </c>
      <c r="C897" s="3" t="s">
        <v>52</v>
      </c>
      <c r="D897" s="3"/>
      <c r="E897" s="3" t="s">
        <v>1781</v>
      </c>
      <c r="F897" s="16"/>
      <c r="G897" s="45">
        <f t="shared" ref="G897:G960" si="57">SUM(H897, J897)</f>
        <v>0</v>
      </c>
      <c r="H897" s="29">
        <v>0</v>
      </c>
      <c r="I897" s="30">
        <v>0</v>
      </c>
      <c r="J897" s="27">
        <f t="shared" ref="J897:J960" si="58">L897+N897</f>
        <v>0</v>
      </c>
      <c r="K897" s="28">
        <f t="shared" ref="K897:K960" si="59">MAX(P897:S897, M897)</f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/>
    </row>
    <row r="898" spans="1:19" customFormat="1" x14ac:dyDescent="0.2">
      <c r="A898" s="2">
        <v>100620</v>
      </c>
      <c r="B898" s="3"/>
      <c r="C898" s="3"/>
      <c r="D898" s="3" t="s">
        <v>45</v>
      </c>
      <c r="E898" s="3" t="s">
        <v>1782</v>
      </c>
      <c r="F898" s="16" t="s">
        <v>1783</v>
      </c>
      <c r="G898" s="45">
        <f t="shared" si="57"/>
        <v>20</v>
      </c>
      <c r="H898" s="29">
        <v>17</v>
      </c>
      <c r="I898" s="30">
        <v>4</v>
      </c>
      <c r="J898" s="27">
        <f t="shared" si="58"/>
        <v>3</v>
      </c>
      <c r="K898" s="28">
        <f t="shared" si="59"/>
        <v>1</v>
      </c>
      <c r="L898" s="50">
        <v>1</v>
      </c>
      <c r="M898" s="2">
        <v>1</v>
      </c>
      <c r="N898" s="50">
        <v>2</v>
      </c>
      <c r="O898" s="28">
        <f t="shared" si="56"/>
        <v>1</v>
      </c>
      <c r="P898" s="43">
        <v>0</v>
      </c>
      <c r="Q898" s="2">
        <v>0</v>
      </c>
      <c r="R898" s="2">
        <v>1</v>
      </c>
      <c r="S898" s="2"/>
    </row>
    <row r="899" spans="1:19" customFormat="1" x14ac:dyDescent="0.2">
      <c r="A899" s="2">
        <v>100640</v>
      </c>
      <c r="B899" s="3"/>
      <c r="C899" s="3"/>
      <c r="D899" s="3" t="s">
        <v>45</v>
      </c>
      <c r="E899" s="3" t="s">
        <v>1784</v>
      </c>
      <c r="F899" s="16" t="s">
        <v>2103</v>
      </c>
      <c r="G899" s="45">
        <f t="shared" si="57"/>
        <v>8</v>
      </c>
      <c r="H899" s="29">
        <v>3</v>
      </c>
      <c r="I899" s="30">
        <v>12</v>
      </c>
      <c r="J899" s="27">
        <f t="shared" si="58"/>
        <v>5</v>
      </c>
      <c r="K899" s="28">
        <f t="shared" si="59"/>
        <v>30</v>
      </c>
      <c r="L899" s="50">
        <v>2</v>
      </c>
      <c r="M899" s="2">
        <v>1</v>
      </c>
      <c r="N899" s="50">
        <v>3</v>
      </c>
      <c r="O899" s="28">
        <f t="shared" si="56"/>
        <v>30</v>
      </c>
      <c r="P899" s="43">
        <v>30</v>
      </c>
      <c r="Q899" s="2">
        <v>0</v>
      </c>
      <c r="R899" s="2">
        <v>1</v>
      </c>
      <c r="S899" s="2"/>
    </row>
    <row r="900" spans="1:19" customFormat="1" x14ac:dyDescent="0.2">
      <c r="A900" s="2">
        <v>100650</v>
      </c>
      <c r="B900" s="3"/>
      <c r="C900" s="3"/>
      <c r="D900" s="3" t="s">
        <v>45</v>
      </c>
      <c r="E900" s="3" t="s">
        <v>1785</v>
      </c>
      <c r="F900" s="16" t="s">
        <v>2104</v>
      </c>
      <c r="G900" s="45">
        <f t="shared" si="57"/>
        <v>24</v>
      </c>
      <c r="H900" s="29">
        <v>16</v>
      </c>
      <c r="I900" s="30">
        <v>5</v>
      </c>
      <c r="J900" s="27">
        <f t="shared" si="58"/>
        <v>8</v>
      </c>
      <c r="K900" s="28">
        <f t="shared" si="59"/>
        <v>38</v>
      </c>
      <c r="L900" s="50">
        <v>2</v>
      </c>
      <c r="M900" s="2">
        <v>1</v>
      </c>
      <c r="N900" s="50">
        <v>6</v>
      </c>
      <c r="O900" s="28">
        <f t="shared" si="56"/>
        <v>38</v>
      </c>
      <c r="P900" s="43">
        <v>32</v>
      </c>
      <c r="Q900" s="2">
        <v>4</v>
      </c>
      <c r="R900" s="2">
        <v>38</v>
      </c>
      <c r="S900" s="2"/>
    </row>
    <row r="901" spans="1:19" customFormat="1" x14ac:dyDescent="0.2">
      <c r="A901" s="2">
        <v>100680</v>
      </c>
      <c r="B901" s="3"/>
      <c r="C901" s="3"/>
      <c r="D901" s="3" t="s">
        <v>45</v>
      </c>
      <c r="E901" s="3" t="s">
        <v>1786</v>
      </c>
      <c r="F901" s="16" t="s">
        <v>1787</v>
      </c>
      <c r="G901" s="45">
        <f t="shared" si="57"/>
        <v>9</v>
      </c>
      <c r="H901" s="29">
        <v>3</v>
      </c>
      <c r="I901" s="30">
        <v>2</v>
      </c>
      <c r="J901" s="27">
        <f t="shared" si="58"/>
        <v>6</v>
      </c>
      <c r="K901" s="28">
        <f t="shared" si="59"/>
        <v>7</v>
      </c>
      <c r="L901" s="50">
        <v>0</v>
      </c>
      <c r="M901" s="2">
        <v>0</v>
      </c>
      <c r="N901" s="50">
        <v>6</v>
      </c>
      <c r="O901" s="28">
        <f t="shared" si="56"/>
        <v>7</v>
      </c>
      <c r="P901" s="43">
        <v>7</v>
      </c>
      <c r="Q901" s="2">
        <v>2</v>
      </c>
      <c r="R901" s="2">
        <v>1</v>
      </c>
      <c r="S901" s="2"/>
    </row>
    <row r="902" spans="1:19" customFormat="1" hidden="1" x14ac:dyDescent="0.2">
      <c r="A902" s="2">
        <v>100700</v>
      </c>
      <c r="B902" s="3" t="s">
        <v>52</v>
      </c>
      <c r="C902" s="3" t="s">
        <v>52</v>
      </c>
      <c r="D902" s="3"/>
      <c r="E902" s="3" t="s">
        <v>1788</v>
      </c>
      <c r="F902" s="16"/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2">
        <v>0</v>
      </c>
      <c r="N902" s="50">
        <v>0</v>
      </c>
      <c r="O902" s="28">
        <f t="shared" si="56"/>
        <v>0</v>
      </c>
      <c r="P902" s="43">
        <v>0</v>
      </c>
      <c r="Q902" s="2">
        <v>0</v>
      </c>
      <c r="R902" s="2">
        <v>0</v>
      </c>
      <c r="S902" s="2"/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1789</v>
      </c>
      <c r="F903" s="16" t="s">
        <v>1790</v>
      </c>
      <c r="G903" s="45">
        <f t="shared" si="57"/>
        <v>0</v>
      </c>
      <c r="H903" s="29">
        <v>0</v>
      </c>
      <c r="I903" s="30">
        <v>0</v>
      </c>
      <c r="J903" s="27">
        <f t="shared" si="58"/>
        <v>0</v>
      </c>
      <c r="K903" s="28">
        <f t="shared" si="59"/>
        <v>0</v>
      </c>
      <c r="L903" s="50">
        <v>0</v>
      </c>
      <c r="M903" s="2">
        <v>0</v>
      </c>
      <c r="N903" s="50">
        <v>0</v>
      </c>
      <c r="O903" s="28">
        <f t="shared" si="56"/>
        <v>0</v>
      </c>
      <c r="P903" s="43">
        <v>0</v>
      </c>
      <c r="Q903" s="2">
        <v>0</v>
      </c>
      <c r="R903" s="2">
        <v>0</v>
      </c>
      <c r="S903" s="2"/>
    </row>
    <row r="904" spans="1:19" customFormat="1" x14ac:dyDescent="0.2">
      <c r="A904" s="2">
        <v>100820</v>
      </c>
      <c r="B904" s="3"/>
      <c r="C904" s="3"/>
      <c r="D904" s="3" t="s">
        <v>45</v>
      </c>
      <c r="E904" s="3" t="s">
        <v>1791</v>
      </c>
      <c r="F904" s="16" t="s">
        <v>1792</v>
      </c>
      <c r="G904" s="45">
        <f t="shared" si="57"/>
        <v>19</v>
      </c>
      <c r="H904" s="29">
        <v>13</v>
      </c>
      <c r="I904" s="30">
        <v>4</v>
      </c>
      <c r="J904" s="27">
        <f t="shared" si="58"/>
        <v>6</v>
      </c>
      <c r="K904" s="28">
        <f t="shared" si="59"/>
        <v>4</v>
      </c>
      <c r="L904" s="50">
        <v>0</v>
      </c>
      <c r="M904" s="2">
        <v>0</v>
      </c>
      <c r="N904" s="50">
        <v>6</v>
      </c>
      <c r="O904" s="28">
        <f t="shared" si="56"/>
        <v>4</v>
      </c>
      <c r="P904" s="43">
        <v>4</v>
      </c>
      <c r="Q904" s="2">
        <v>1</v>
      </c>
      <c r="R904" s="2">
        <v>1</v>
      </c>
      <c r="S904" s="2"/>
    </row>
    <row r="905" spans="1:19" customFormat="1" hidden="1" x14ac:dyDescent="0.2">
      <c r="A905" s="2">
        <v>100840</v>
      </c>
      <c r="B905" s="3" t="s">
        <v>112</v>
      </c>
      <c r="C905" s="3" t="s">
        <v>112</v>
      </c>
      <c r="D905" s="3" t="s">
        <v>113</v>
      </c>
      <c r="E905" s="3" t="s">
        <v>1793</v>
      </c>
      <c r="F905" s="16" t="s">
        <v>1794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2">
        <v>0</v>
      </c>
      <c r="N905" s="50">
        <v>0</v>
      </c>
      <c r="O905" s="28">
        <f t="shared" si="56"/>
        <v>0</v>
      </c>
      <c r="P905" s="43">
        <v>0</v>
      </c>
      <c r="Q905" s="2">
        <v>0</v>
      </c>
      <c r="R905" s="2">
        <v>0</v>
      </c>
      <c r="S905" s="2"/>
    </row>
    <row r="906" spans="1:19" customFormat="1" hidden="1" x14ac:dyDescent="0.2">
      <c r="A906" s="2">
        <v>100850</v>
      </c>
      <c r="B906" s="3" t="s">
        <v>52</v>
      </c>
      <c r="C906" s="3" t="s">
        <v>52</v>
      </c>
      <c r="D906" s="93" t="s">
        <v>215</v>
      </c>
      <c r="E906" s="3" t="s">
        <v>1795</v>
      </c>
      <c r="F906" s="16" t="s">
        <v>1796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2">
        <v>0</v>
      </c>
      <c r="N906" s="50">
        <v>0</v>
      </c>
      <c r="O906" s="28">
        <f t="shared" si="56"/>
        <v>0</v>
      </c>
      <c r="P906" s="43">
        <v>0</v>
      </c>
      <c r="Q906" s="2">
        <v>0</v>
      </c>
      <c r="R906" s="2">
        <v>0</v>
      </c>
      <c r="S906" s="2"/>
    </row>
    <row r="907" spans="1:19" customFormat="1" x14ac:dyDescent="0.2">
      <c r="A907" s="2">
        <v>100860</v>
      </c>
      <c r="B907" s="3"/>
      <c r="C907" s="3"/>
      <c r="D907" s="3" t="s">
        <v>45</v>
      </c>
      <c r="E907" s="3" t="s">
        <v>1797</v>
      </c>
      <c r="F907" s="16" t="s">
        <v>1798</v>
      </c>
      <c r="G907" s="45">
        <f t="shared" si="57"/>
        <v>51</v>
      </c>
      <c r="H907" s="29">
        <v>39</v>
      </c>
      <c r="I907" s="30">
        <v>11</v>
      </c>
      <c r="J907" s="27">
        <f t="shared" si="58"/>
        <v>12</v>
      </c>
      <c r="K907" s="28">
        <f t="shared" si="59"/>
        <v>8</v>
      </c>
      <c r="L907" s="50">
        <v>3</v>
      </c>
      <c r="M907" s="2">
        <v>1</v>
      </c>
      <c r="N907" s="50">
        <v>9</v>
      </c>
      <c r="O907" s="28">
        <f t="shared" si="56"/>
        <v>8</v>
      </c>
      <c r="P907" s="43">
        <v>8</v>
      </c>
      <c r="Q907" s="2">
        <v>1</v>
      </c>
      <c r="R907" s="2">
        <v>2</v>
      </c>
      <c r="S907" s="2"/>
    </row>
    <row r="908" spans="1:19" customFormat="1" x14ac:dyDescent="0.2">
      <c r="A908" s="2">
        <v>100890</v>
      </c>
      <c r="B908" s="3"/>
      <c r="C908" s="3"/>
      <c r="D908" s="3" t="s">
        <v>45</v>
      </c>
      <c r="E908" s="3" t="s">
        <v>1799</v>
      </c>
      <c r="F908" s="16" t="s">
        <v>1800</v>
      </c>
      <c r="G908" s="45">
        <f t="shared" si="57"/>
        <v>8</v>
      </c>
      <c r="H908" s="29">
        <v>5</v>
      </c>
      <c r="I908" s="30">
        <v>5</v>
      </c>
      <c r="J908" s="27">
        <f t="shared" si="58"/>
        <v>3</v>
      </c>
      <c r="K908" s="28">
        <f t="shared" si="59"/>
        <v>4</v>
      </c>
      <c r="L908" s="50">
        <v>0</v>
      </c>
      <c r="M908" s="2">
        <v>0</v>
      </c>
      <c r="N908" s="50">
        <v>3</v>
      </c>
      <c r="O908" s="28">
        <f t="shared" si="56"/>
        <v>4</v>
      </c>
      <c r="P908" s="43">
        <v>4</v>
      </c>
      <c r="Q908" s="2">
        <v>2</v>
      </c>
      <c r="R908" s="2">
        <v>1</v>
      </c>
      <c r="S908" s="2"/>
    </row>
    <row r="909" spans="1:19" customFormat="1" hidden="1" x14ac:dyDescent="0.2">
      <c r="A909" s="2">
        <v>100900</v>
      </c>
      <c r="B909" s="3"/>
      <c r="C909" s="3"/>
      <c r="D909" s="93" t="s">
        <v>103</v>
      </c>
      <c r="E909" s="3" t="s">
        <v>1801</v>
      </c>
      <c r="F909" s="16" t="s">
        <v>1802</v>
      </c>
      <c r="G909" s="45">
        <f t="shared" si="57"/>
        <v>0</v>
      </c>
      <c r="H909" s="29">
        <v>0</v>
      </c>
      <c r="I909" s="30">
        <v>0</v>
      </c>
      <c r="J909" s="27">
        <f t="shared" si="58"/>
        <v>0</v>
      </c>
      <c r="K909" s="28">
        <f t="shared" si="59"/>
        <v>0</v>
      </c>
      <c r="L909" s="50">
        <v>0</v>
      </c>
      <c r="M909" s="2">
        <v>0</v>
      </c>
      <c r="N909" s="50">
        <v>0</v>
      </c>
      <c r="O909" s="28">
        <f t="shared" si="56"/>
        <v>0</v>
      </c>
      <c r="P909" s="43">
        <v>0</v>
      </c>
      <c r="Q909" s="2">
        <v>0</v>
      </c>
      <c r="R909" s="2">
        <v>0</v>
      </c>
      <c r="S909" s="2"/>
    </row>
    <row r="910" spans="1:19" customFormat="1" x14ac:dyDescent="0.2">
      <c r="A910" s="2">
        <v>100920</v>
      </c>
      <c r="B910" s="3"/>
      <c r="C910" s="3"/>
      <c r="D910" s="3" t="s">
        <v>45</v>
      </c>
      <c r="E910" s="3" t="s">
        <v>1803</v>
      </c>
      <c r="F910" s="16" t="s">
        <v>1804</v>
      </c>
      <c r="G910" s="45">
        <f t="shared" si="57"/>
        <v>24</v>
      </c>
      <c r="H910" s="29">
        <v>22</v>
      </c>
      <c r="I910" s="30">
        <v>11</v>
      </c>
      <c r="J910" s="27">
        <f t="shared" si="58"/>
        <v>2</v>
      </c>
      <c r="K910" s="28">
        <f t="shared" si="59"/>
        <v>1</v>
      </c>
      <c r="L910" s="50">
        <v>0</v>
      </c>
      <c r="M910" s="2">
        <v>0</v>
      </c>
      <c r="N910" s="50">
        <v>2</v>
      </c>
      <c r="O910" s="28">
        <f t="shared" si="56"/>
        <v>1</v>
      </c>
      <c r="P910" s="43">
        <v>1</v>
      </c>
      <c r="Q910" s="2">
        <v>1</v>
      </c>
      <c r="R910" s="2">
        <v>0</v>
      </c>
      <c r="S910" s="2"/>
    </row>
    <row r="911" spans="1:19" x14ac:dyDescent="0.2">
      <c r="A911" s="2">
        <v>100930</v>
      </c>
      <c r="B911" s="3"/>
      <c r="C911" s="3"/>
      <c r="D911" s="3" t="s">
        <v>45</v>
      </c>
      <c r="E911" s="3" t="s">
        <v>1805</v>
      </c>
      <c r="F911" s="16" t="s">
        <v>1806</v>
      </c>
      <c r="G911" s="45">
        <f t="shared" si="57"/>
        <v>10</v>
      </c>
      <c r="H911" s="29">
        <v>9</v>
      </c>
      <c r="I911" s="30">
        <v>2</v>
      </c>
      <c r="J911" s="27">
        <f t="shared" si="58"/>
        <v>1</v>
      </c>
      <c r="K911" s="28">
        <f t="shared" si="59"/>
        <v>1</v>
      </c>
      <c r="L911" s="50">
        <v>0</v>
      </c>
      <c r="M911" s="2">
        <v>0</v>
      </c>
      <c r="N911" s="50">
        <v>1</v>
      </c>
      <c r="O911" s="28">
        <f t="shared" si="56"/>
        <v>1</v>
      </c>
      <c r="P911" s="43">
        <v>0</v>
      </c>
      <c r="Q911" s="2">
        <v>1</v>
      </c>
      <c r="R911" s="2">
        <v>0</v>
      </c>
      <c r="S911" s="2"/>
    </row>
    <row r="912" spans="1:19" hidden="1" x14ac:dyDescent="0.2">
      <c r="A912" s="2">
        <v>100940</v>
      </c>
      <c r="B912" s="3" t="s">
        <v>52</v>
      </c>
      <c r="C912" s="3" t="s">
        <v>52</v>
      </c>
      <c r="D912" s="3"/>
      <c r="E912" s="3" t="s">
        <v>1807</v>
      </c>
      <c r="F912" s="16"/>
      <c r="G912" s="45">
        <f t="shared" si="57"/>
        <v>0</v>
      </c>
      <c r="H912" s="29">
        <v>0</v>
      </c>
      <c r="I912" s="30">
        <v>0</v>
      </c>
      <c r="J912" s="27">
        <f t="shared" si="58"/>
        <v>0</v>
      </c>
      <c r="K912" s="28">
        <f t="shared" si="59"/>
        <v>0</v>
      </c>
      <c r="L912" s="50">
        <v>0</v>
      </c>
      <c r="M912" s="2">
        <v>0</v>
      </c>
      <c r="N912" s="50">
        <v>0</v>
      </c>
      <c r="O912" s="28">
        <f t="shared" si="56"/>
        <v>0</v>
      </c>
      <c r="P912" s="43">
        <v>0</v>
      </c>
      <c r="Q912" s="2">
        <v>0</v>
      </c>
      <c r="R912" s="2">
        <v>0</v>
      </c>
      <c r="S912" s="2"/>
    </row>
    <row r="913" spans="1:19" customFormat="1" x14ac:dyDescent="0.2">
      <c r="A913" s="2">
        <v>100960</v>
      </c>
      <c r="B913" s="3"/>
      <c r="C913" s="3"/>
      <c r="D913" s="3" t="s">
        <v>45</v>
      </c>
      <c r="E913" s="3" t="s">
        <v>1808</v>
      </c>
      <c r="F913" s="16" t="s">
        <v>1809</v>
      </c>
      <c r="G913" s="45">
        <f t="shared" si="57"/>
        <v>56</v>
      </c>
      <c r="H913" s="29">
        <v>46</v>
      </c>
      <c r="I913" s="30">
        <v>34</v>
      </c>
      <c r="J913" s="27">
        <f t="shared" si="58"/>
        <v>10</v>
      </c>
      <c r="K913" s="28">
        <f t="shared" si="59"/>
        <v>107</v>
      </c>
      <c r="L913" s="50">
        <v>3</v>
      </c>
      <c r="M913" s="2">
        <v>1</v>
      </c>
      <c r="N913" s="50">
        <v>7</v>
      </c>
      <c r="O913" s="28">
        <f t="shared" si="56"/>
        <v>107</v>
      </c>
      <c r="P913" s="43">
        <v>107</v>
      </c>
      <c r="Q913" s="2">
        <v>0</v>
      </c>
      <c r="R913" s="2">
        <v>7</v>
      </c>
      <c r="S913" s="2"/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1810</v>
      </c>
      <c r="F914" s="16" t="s">
        <v>1811</v>
      </c>
      <c r="G914" s="45">
        <f t="shared" si="57"/>
        <v>0</v>
      </c>
      <c r="H914" s="29">
        <v>0</v>
      </c>
      <c r="I914" s="30">
        <v>0</v>
      </c>
      <c r="J914" s="27">
        <f t="shared" si="58"/>
        <v>0</v>
      </c>
      <c r="K914" s="28">
        <f t="shared" si="59"/>
        <v>0</v>
      </c>
      <c r="L914" s="50">
        <v>0</v>
      </c>
      <c r="M914" s="2">
        <v>0</v>
      </c>
      <c r="N914" s="50">
        <v>0</v>
      </c>
      <c r="O914" s="28">
        <f t="shared" si="56"/>
        <v>0</v>
      </c>
      <c r="P914" s="43">
        <v>0</v>
      </c>
      <c r="Q914" s="2">
        <v>0</v>
      </c>
      <c r="R914" s="2">
        <v>0</v>
      </c>
      <c r="S914" s="2"/>
    </row>
    <row r="915" spans="1:19" customFormat="1" hidden="1" x14ac:dyDescent="0.2">
      <c r="A915" s="2">
        <v>100980</v>
      </c>
      <c r="B915" s="3"/>
      <c r="C915" s="3"/>
      <c r="D915" s="3" t="s">
        <v>1</v>
      </c>
      <c r="E915" s="3" t="s">
        <v>1812</v>
      </c>
      <c r="F915" s="16" t="s">
        <v>1813</v>
      </c>
      <c r="G915" s="45">
        <f t="shared" si="57"/>
        <v>0</v>
      </c>
      <c r="H915" s="29">
        <v>0</v>
      </c>
      <c r="I915" s="30">
        <v>0</v>
      </c>
      <c r="J915" s="27">
        <f t="shared" si="58"/>
        <v>0</v>
      </c>
      <c r="K915" s="28">
        <f t="shared" si="59"/>
        <v>0</v>
      </c>
      <c r="L915" s="50">
        <v>0</v>
      </c>
      <c r="M915" s="2">
        <v>0</v>
      </c>
      <c r="N915" s="50">
        <v>0</v>
      </c>
      <c r="O915" s="28">
        <f t="shared" si="56"/>
        <v>0</v>
      </c>
      <c r="P915" s="43">
        <v>0</v>
      </c>
      <c r="Q915" s="2">
        <v>0</v>
      </c>
      <c r="R915" s="2">
        <v>0</v>
      </c>
      <c r="S915" s="2"/>
    </row>
    <row r="916" spans="1:19" customFormat="1" x14ac:dyDescent="0.2">
      <c r="A916" s="2">
        <v>100990</v>
      </c>
      <c r="B916" s="3"/>
      <c r="C916" s="3"/>
      <c r="D916" s="3" t="s">
        <v>45</v>
      </c>
      <c r="E916" s="3" t="s">
        <v>1814</v>
      </c>
      <c r="F916" s="16" t="s">
        <v>1815</v>
      </c>
      <c r="G916" s="45">
        <f t="shared" si="57"/>
        <v>23</v>
      </c>
      <c r="H916" s="29">
        <v>14</v>
      </c>
      <c r="I916" s="30">
        <v>6</v>
      </c>
      <c r="J916" s="27">
        <f t="shared" si="58"/>
        <v>9</v>
      </c>
      <c r="K916" s="28">
        <f t="shared" si="59"/>
        <v>15</v>
      </c>
      <c r="L916" s="50">
        <v>2</v>
      </c>
      <c r="M916" s="2">
        <v>1</v>
      </c>
      <c r="N916" s="50">
        <v>7</v>
      </c>
      <c r="O916" s="28">
        <f t="shared" si="56"/>
        <v>15</v>
      </c>
      <c r="P916" s="43">
        <v>15</v>
      </c>
      <c r="Q916" s="2">
        <v>1</v>
      </c>
      <c r="R916" s="2">
        <v>1</v>
      </c>
      <c r="S916" s="2"/>
    </row>
    <row r="917" spans="1:19" customFormat="1" x14ac:dyDescent="0.2">
      <c r="A917" s="2">
        <v>101000</v>
      </c>
      <c r="B917" s="3"/>
      <c r="C917" s="3"/>
      <c r="D917" s="3" t="s">
        <v>45</v>
      </c>
      <c r="E917" s="3" t="s">
        <v>1816</v>
      </c>
      <c r="F917" s="16" t="s">
        <v>1817</v>
      </c>
      <c r="G917" s="45">
        <f t="shared" si="57"/>
        <v>11</v>
      </c>
      <c r="H917" s="29">
        <v>2</v>
      </c>
      <c r="I917" s="30">
        <v>1</v>
      </c>
      <c r="J917" s="27">
        <f t="shared" si="58"/>
        <v>9</v>
      </c>
      <c r="K917" s="28">
        <f t="shared" si="59"/>
        <v>90</v>
      </c>
      <c r="L917" s="50">
        <v>1</v>
      </c>
      <c r="M917" s="2">
        <v>1</v>
      </c>
      <c r="N917" s="50">
        <v>8</v>
      </c>
      <c r="O917" s="28">
        <f t="shared" si="56"/>
        <v>90</v>
      </c>
      <c r="P917" s="43">
        <v>90</v>
      </c>
      <c r="Q917" s="2">
        <v>0</v>
      </c>
      <c r="R917" s="2">
        <v>3</v>
      </c>
      <c r="S917" s="2"/>
    </row>
    <row r="918" spans="1:19" customFormat="1" hidden="1" x14ac:dyDescent="0.2">
      <c r="A918" s="2">
        <v>101020</v>
      </c>
      <c r="B918" s="3"/>
      <c r="C918" s="3"/>
      <c r="D918" s="3" t="s">
        <v>45</v>
      </c>
      <c r="E918" s="3" t="s">
        <v>1818</v>
      </c>
      <c r="F918" s="16" t="s">
        <v>1819</v>
      </c>
      <c r="G918" s="45">
        <f t="shared" si="57"/>
        <v>0</v>
      </c>
      <c r="H918" s="29">
        <v>0</v>
      </c>
      <c r="I918" s="30">
        <v>0</v>
      </c>
      <c r="J918" s="27">
        <f t="shared" si="58"/>
        <v>0</v>
      </c>
      <c r="K918" s="28">
        <f t="shared" si="59"/>
        <v>0</v>
      </c>
      <c r="L918" s="50">
        <v>0</v>
      </c>
      <c r="M918" s="2">
        <v>0</v>
      </c>
      <c r="N918" s="50">
        <v>0</v>
      </c>
      <c r="O918" s="28">
        <f t="shared" si="56"/>
        <v>0</v>
      </c>
      <c r="P918" s="43">
        <v>0</v>
      </c>
      <c r="Q918" s="2">
        <v>0</v>
      </c>
      <c r="R918" s="2">
        <v>0</v>
      </c>
      <c r="S918" s="2"/>
    </row>
    <row r="919" spans="1:19" customFormat="1" x14ac:dyDescent="0.2">
      <c r="A919" s="40">
        <v>101020.5</v>
      </c>
      <c r="B919" s="3" t="s">
        <v>434</v>
      </c>
      <c r="C919" s="3" t="s">
        <v>434</v>
      </c>
      <c r="D919" s="3" t="s">
        <v>113</v>
      </c>
      <c r="E919" s="3" t="s">
        <v>1820</v>
      </c>
      <c r="F919" s="16" t="s">
        <v>1821</v>
      </c>
      <c r="G919" s="45">
        <f t="shared" si="57"/>
        <v>12</v>
      </c>
      <c r="H919" s="29">
        <v>6</v>
      </c>
      <c r="I919" s="30">
        <v>9</v>
      </c>
      <c r="J919" s="27">
        <f t="shared" si="58"/>
        <v>6</v>
      </c>
      <c r="K919" s="28">
        <f t="shared" si="59"/>
        <v>41</v>
      </c>
      <c r="L919" s="50">
        <v>3</v>
      </c>
      <c r="M919" s="2">
        <v>1</v>
      </c>
      <c r="N919" s="50">
        <v>3</v>
      </c>
      <c r="O919" s="28">
        <f t="shared" si="56"/>
        <v>41</v>
      </c>
      <c r="P919" s="43">
        <v>41</v>
      </c>
      <c r="Q919" s="2">
        <v>0</v>
      </c>
      <c r="R919" s="2">
        <v>0</v>
      </c>
      <c r="S919" s="2"/>
    </row>
    <row r="920" spans="1:19" customFormat="1" hidden="1" x14ac:dyDescent="0.2">
      <c r="A920" s="2">
        <v>101030</v>
      </c>
      <c r="B920" s="3"/>
      <c r="C920" s="3"/>
      <c r="D920" s="3" t="s">
        <v>45</v>
      </c>
      <c r="E920" s="3" t="s">
        <v>1822</v>
      </c>
      <c r="F920" s="16" t="s">
        <v>1823</v>
      </c>
      <c r="G920" s="45">
        <f t="shared" si="57"/>
        <v>0</v>
      </c>
      <c r="H920" s="29">
        <v>0</v>
      </c>
      <c r="I920" s="30">
        <v>0</v>
      </c>
      <c r="J920" s="27">
        <f t="shared" si="58"/>
        <v>0</v>
      </c>
      <c r="K920" s="28">
        <f t="shared" si="59"/>
        <v>0</v>
      </c>
      <c r="L920" s="50">
        <v>0</v>
      </c>
      <c r="M920" s="2">
        <v>0</v>
      </c>
      <c r="N920" s="50">
        <v>0</v>
      </c>
      <c r="O920" s="28">
        <f t="shared" si="56"/>
        <v>0</v>
      </c>
      <c r="P920" s="43">
        <v>0</v>
      </c>
      <c r="Q920" s="2">
        <v>0</v>
      </c>
      <c r="R920" s="2">
        <v>0</v>
      </c>
      <c r="S920" s="2"/>
    </row>
    <row r="921" spans="1:19" customFormat="1" x14ac:dyDescent="0.2">
      <c r="A921" s="2">
        <v>101050</v>
      </c>
      <c r="B921" s="3"/>
      <c r="C921" s="3"/>
      <c r="D921" s="3" t="s">
        <v>45</v>
      </c>
      <c r="E921" s="3" t="s">
        <v>1824</v>
      </c>
      <c r="F921" s="16" t="s">
        <v>1825</v>
      </c>
      <c r="G921" s="45">
        <f t="shared" si="57"/>
        <v>1</v>
      </c>
      <c r="H921" s="29">
        <v>0</v>
      </c>
      <c r="I921" s="30">
        <v>0</v>
      </c>
      <c r="J921" s="27">
        <f t="shared" si="58"/>
        <v>1</v>
      </c>
      <c r="K921" s="28">
        <f t="shared" si="59"/>
        <v>1</v>
      </c>
      <c r="L921" s="50">
        <v>0</v>
      </c>
      <c r="M921" s="2">
        <v>0</v>
      </c>
      <c r="N921" s="50">
        <v>1</v>
      </c>
      <c r="O921" s="28">
        <f t="shared" si="56"/>
        <v>1</v>
      </c>
      <c r="P921" s="43">
        <v>1</v>
      </c>
      <c r="Q921" s="2">
        <v>0</v>
      </c>
      <c r="R921" s="2">
        <v>0</v>
      </c>
      <c r="S921" s="2"/>
    </row>
    <row r="922" spans="1:19" customFormat="1" hidden="1" x14ac:dyDescent="0.2">
      <c r="A922" s="2">
        <v>101080</v>
      </c>
      <c r="B922" s="3"/>
      <c r="C922" s="3"/>
      <c r="D922" s="93" t="s">
        <v>83</v>
      </c>
      <c r="E922" s="3" t="s">
        <v>1826</v>
      </c>
      <c r="F922" s="16" t="s">
        <v>1827</v>
      </c>
      <c r="G922" s="45">
        <f t="shared" si="57"/>
        <v>0</v>
      </c>
      <c r="H922" s="29">
        <v>0</v>
      </c>
      <c r="I922" s="30">
        <v>0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/>
    </row>
    <row r="923" spans="1:19" hidden="1" x14ac:dyDescent="0.2">
      <c r="A923" s="2">
        <v>101130</v>
      </c>
      <c r="B923" s="3"/>
      <c r="C923" s="3"/>
      <c r="D923" s="3" t="s">
        <v>45</v>
      </c>
      <c r="E923" s="3" t="s">
        <v>1828</v>
      </c>
      <c r="F923" s="16" t="s">
        <v>1829</v>
      </c>
      <c r="G923" s="45">
        <f t="shared" si="57"/>
        <v>0</v>
      </c>
      <c r="H923" s="29">
        <v>0</v>
      </c>
      <c r="I923" s="30">
        <v>0</v>
      </c>
      <c r="J923" s="27">
        <f t="shared" si="58"/>
        <v>0</v>
      </c>
      <c r="K923" s="28">
        <f t="shared" si="59"/>
        <v>0</v>
      </c>
      <c r="L923" s="50">
        <v>0</v>
      </c>
      <c r="M923" s="2">
        <v>0</v>
      </c>
      <c r="N923" s="50">
        <v>0</v>
      </c>
      <c r="O923" s="28">
        <f t="shared" si="56"/>
        <v>0</v>
      </c>
      <c r="P923" s="43">
        <v>0</v>
      </c>
      <c r="Q923" s="2">
        <v>0</v>
      </c>
      <c r="R923" s="2">
        <v>0</v>
      </c>
      <c r="S923" s="2"/>
    </row>
    <row r="924" spans="1:19" customFormat="1" hidden="1" x14ac:dyDescent="0.2">
      <c r="A924" s="2">
        <v>101150</v>
      </c>
      <c r="B924" s="3" t="s">
        <v>52</v>
      </c>
      <c r="C924" s="3" t="s">
        <v>52</v>
      </c>
      <c r="D924" s="3"/>
      <c r="E924" s="3" t="s">
        <v>1830</v>
      </c>
      <c r="F924" s="16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2">
        <v>0</v>
      </c>
      <c r="N924" s="50">
        <v>0</v>
      </c>
      <c r="O924" s="28">
        <f t="shared" si="56"/>
        <v>0</v>
      </c>
      <c r="P924" s="43">
        <v>0</v>
      </c>
      <c r="Q924" s="2">
        <v>0</v>
      </c>
      <c r="R924" s="2">
        <v>0</v>
      </c>
      <c r="S924" s="2"/>
    </row>
    <row r="925" spans="1:19" customFormat="1" hidden="1" x14ac:dyDescent="0.2">
      <c r="A925" s="2">
        <v>101190</v>
      </c>
      <c r="B925" s="3" t="s">
        <v>52</v>
      </c>
      <c r="C925" s="3" t="s">
        <v>52</v>
      </c>
      <c r="D925" s="3"/>
      <c r="E925" s="3" t="s">
        <v>1831</v>
      </c>
      <c r="F925" s="16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2">
        <v>0</v>
      </c>
      <c r="N925" s="50">
        <v>0</v>
      </c>
      <c r="O925" s="28">
        <f t="shared" si="56"/>
        <v>0</v>
      </c>
      <c r="P925" s="43">
        <v>0</v>
      </c>
      <c r="Q925" s="2">
        <v>0</v>
      </c>
      <c r="R925" s="2">
        <v>0</v>
      </c>
      <c r="S925" s="2"/>
    </row>
    <row r="926" spans="1:19" customFormat="1" x14ac:dyDescent="0.2">
      <c r="A926" s="2">
        <v>101210</v>
      </c>
      <c r="B926" s="3"/>
      <c r="C926" s="3"/>
      <c r="D926" s="3" t="s">
        <v>0</v>
      </c>
      <c r="E926" s="3" t="s">
        <v>1832</v>
      </c>
      <c r="F926" s="16" t="s">
        <v>1833</v>
      </c>
      <c r="G926" s="45">
        <f t="shared" si="57"/>
        <v>3</v>
      </c>
      <c r="H926" s="29">
        <v>0</v>
      </c>
      <c r="I926" s="30">
        <v>0</v>
      </c>
      <c r="J926" s="27">
        <f t="shared" si="58"/>
        <v>3</v>
      </c>
      <c r="K926" s="28">
        <f t="shared" si="59"/>
        <v>3</v>
      </c>
      <c r="L926" s="50">
        <v>0</v>
      </c>
      <c r="M926" s="2">
        <v>0</v>
      </c>
      <c r="N926" s="50">
        <v>3</v>
      </c>
      <c r="O926" s="28">
        <f t="shared" si="56"/>
        <v>3</v>
      </c>
      <c r="P926" s="43">
        <v>3</v>
      </c>
      <c r="Q926" s="2">
        <v>0</v>
      </c>
      <c r="R926" s="2">
        <v>3</v>
      </c>
      <c r="S926" s="2"/>
    </row>
    <row r="927" spans="1:19" customFormat="1" hidden="1" x14ac:dyDescent="0.2">
      <c r="A927" s="2">
        <v>101240</v>
      </c>
      <c r="B927" s="3"/>
      <c r="C927" s="3"/>
      <c r="D927" s="93" t="s">
        <v>83</v>
      </c>
      <c r="E927" s="3" t="s">
        <v>1834</v>
      </c>
      <c r="F927" s="16" t="s">
        <v>1835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/>
    </row>
    <row r="928" spans="1:19" customFormat="1" hidden="1" x14ac:dyDescent="0.2">
      <c r="A928" s="2">
        <v>101260</v>
      </c>
      <c r="B928" s="3" t="s">
        <v>52</v>
      </c>
      <c r="C928" s="3" t="s">
        <v>52</v>
      </c>
      <c r="D928" s="3"/>
      <c r="E928" s="3" t="s">
        <v>1836</v>
      </c>
      <c r="F928" s="16"/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/>
    </row>
    <row r="929" spans="1:19" customFormat="1" x14ac:dyDescent="0.2">
      <c r="A929" s="2">
        <v>101300</v>
      </c>
      <c r="B929" s="3"/>
      <c r="C929" s="3"/>
      <c r="D929" s="3" t="s">
        <v>0</v>
      </c>
      <c r="E929" s="3" t="s">
        <v>1837</v>
      </c>
      <c r="F929" s="16" t="s">
        <v>1838</v>
      </c>
      <c r="G929" s="45">
        <f t="shared" si="57"/>
        <v>15</v>
      </c>
      <c r="H929" s="29">
        <v>10</v>
      </c>
      <c r="I929" s="30">
        <v>8</v>
      </c>
      <c r="J929" s="27">
        <f t="shared" si="58"/>
        <v>5</v>
      </c>
      <c r="K929" s="28">
        <f t="shared" si="59"/>
        <v>26</v>
      </c>
      <c r="L929" s="50">
        <v>0</v>
      </c>
      <c r="M929" s="2">
        <v>0</v>
      </c>
      <c r="N929" s="50">
        <v>5</v>
      </c>
      <c r="O929" s="28">
        <f t="shared" si="56"/>
        <v>26</v>
      </c>
      <c r="P929" s="43">
        <v>26</v>
      </c>
      <c r="Q929" s="2">
        <v>2</v>
      </c>
      <c r="R929" s="2">
        <v>0</v>
      </c>
      <c r="S929" s="2"/>
    </row>
    <row r="930" spans="1:19" customFormat="1" hidden="1" x14ac:dyDescent="0.2">
      <c r="A930" s="2">
        <v>101390</v>
      </c>
      <c r="B930" s="3"/>
      <c r="C930" s="3"/>
      <c r="D930" s="3" t="s">
        <v>1</v>
      </c>
      <c r="E930" s="3" t="s">
        <v>1839</v>
      </c>
      <c r="F930" s="16" t="s">
        <v>1840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/>
    </row>
    <row r="931" spans="1:19" customFormat="1" hidden="1" x14ac:dyDescent="0.2">
      <c r="A931" s="2">
        <v>101410</v>
      </c>
      <c r="B931" s="3"/>
      <c r="C931" s="3"/>
      <c r="D931" s="93" t="s">
        <v>83</v>
      </c>
      <c r="E931" s="3" t="s">
        <v>1841</v>
      </c>
      <c r="F931" s="16" t="s">
        <v>1842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si="56"/>
        <v>0</v>
      </c>
      <c r="P931" s="43">
        <v>0</v>
      </c>
      <c r="Q931" s="2">
        <v>0</v>
      </c>
      <c r="R931" s="2">
        <v>0</v>
      </c>
      <c r="S931" s="2"/>
    </row>
    <row r="932" spans="1:19" customFormat="1" hidden="1" x14ac:dyDescent="0.2">
      <c r="A932" s="2">
        <v>101450</v>
      </c>
      <c r="B932" s="3"/>
      <c r="C932" s="3"/>
      <c r="D932" s="93" t="s">
        <v>83</v>
      </c>
      <c r="E932" s="3" t="s">
        <v>1843</v>
      </c>
      <c r="F932" s="16" t="s">
        <v>1844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ref="O932:O995" si="60">MAX(P932:S932)</f>
        <v>0</v>
      </c>
      <c r="P932" s="43">
        <v>0</v>
      </c>
      <c r="Q932" s="2">
        <v>0</v>
      </c>
      <c r="R932" s="2">
        <v>0</v>
      </c>
      <c r="S932" s="2"/>
    </row>
    <row r="933" spans="1:19" customFormat="1" hidden="1" x14ac:dyDescent="0.2">
      <c r="A933" s="2">
        <v>101470</v>
      </c>
      <c r="B933" s="3"/>
      <c r="C933" s="3"/>
      <c r="D933" s="3" t="s">
        <v>811</v>
      </c>
      <c r="E933" s="3" t="s">
        <v>1845</v>
      </c>
      <c r="F933" s="16" t="s">
        <v>1846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/>
    </row>
    <row r="934" spans="1:19" customFormat="1" hidden="1" x14ac:dyDescent="0.2">
      <c r="A934" s="2">
        <v>101530</v>
      </c>
      <c r="B934" s="3"/>
      <c r="C934" s="3"/>
      <c r="D934" s="3" t="s">
        <v>811</v>
      </c>
      <c r="E934" s="3" t="s">
        <v>1847</v>
      </c>
      <c r="F934" s="16" t="s">
        <v>1848</v>
      </c>
      <c r="G934" s="45">
        <f t="shared" si="57"/>
        <v>0</v>
      </c>
      <c r="H934" s="29">
        <v>0</v>
      </c>
      <c r="I934" s="30">
        <v>0</v>
      </c>
      <c r="J934" s="27">
        <f t="shared" si="58"/>
        <v>0</v>
      </c>
      <c r="K934" s="28">
        <f t="shared" si="59"/>
        <v>0</v>
      </c>
      <c r="L934" s="50">
        <v>0</v>
      </c>
      <c r="M934" s="2">
        <v>0</v>
      </c>
      <c r="N934" s="50">
        <v>0</v>
      </c>
      <c r="O934" s="28">
        <f t="shared" si="60"/>
        <v>0</v>
      </c>
      <c r="P934" s="43">
        <v>0</v>
      </c>
      <c r="Q934" s="2">
        <v>0</v>
      </c>
      <c r="R934" s="2">
        <v>0</v>
      </c>
      <c r="S934" s="2"/>
    </row>
    <row r="935" spans="1:19" customFormat="1" x14ac:dyDescent="0.2">
      <c r="A935" s="2">
        <v>101560</v>
      </c>
      <c r="B935" s="3"/>
      <c r="C935" s="3"/>
      <c r="D935" s="3" t="s">
        <v>45</v>
      </c>
      <c r="E935" s="3" t="s">
        <v>1849</v>
      </c>
      <c r="F935" s="16" t="s">
        <v>1850</v>
      </c>
      <c r="G935" s="45">
        <f t="shared" si="57"/>
        <v>1</v>
      </c>
      <c r="H935" s="29">
        <v>0</v>
      </c>
      <c r="I935" s="30">
        <v>0</v>
      </c>
      <c r="J935" s="27">
        <f t="shared" si="58"/>
        <v>1</v>
      </c>
      <c r="K935" s="28">
        <f t="shared" si="59"/>
        <v>2</v>
      </c>
      <c r="L935" s="50">
        <v>0</v>
      </c>
      <c r="M935" s="2">
        <v>0</v>
      </c>
      <c r="N935" s="50">
        <v>1</v>
      </c>
      <c r="O935" s="28">
        <f t="shared" si="60"/>
        <v>2</v>
      </c>
      <c r="P935" s="43">
        <v>2</v>
      </c>
      <c r="Q935" s="2">
        <v>0</v>
      </c>
      <c r="R935" s="2">
        <v>0</v>
      </c>
      <c r="S935" s="2"/>
    </row>
    <row r="936" spans="1:19" customFormat="1" hidden="1" x14ac:dyDescent="0.2">
      <c r="A936" s="2">
        <v>101570</v>
      </c>
      <c r="B936" s="3"/>
      <c r="C936" s="3"/>
      <c r="D936" s="93" t="s">
        <v>98</v>
      </c>
      <c r="E936" s="3" t="s">
        <v>1851</v>
      </c>
      <c r="F936" s="16" t="s">
        <v>1852</v>
      </c>
      <c r="G936" s="45">
        <f t="shared" si="57"/>
        <v>0</v>
      </c>
      <c r="H936" s="29">
        <v>0</v>
      </c>
      <c r="I936" s="30">
        <v>0</v>
      </c>
      <c r="J936" s="27">
        <f t="shared" si="58"/>
        <v>0</v>
      </c>
      <c r="K936" s="28">
        <f t="shared" si="59"/>
        <v>0</v>
      </c>
      <c r="L936" s="50">
        <v>0</v>
      </c>
      <c r="M936" s="2">
        <v>0</v>
      </c>
      <c r="N936" s="50">
        <v>0</v>
      </c>
      <c r="O936" s="28">
        <f t="shared" si="60"/>
        <v>0</v>
      </c>
      <c r="P936" s="43">
        <v>0</v>
      </c>
      <c r="Q936" s="2">
        <v>0</v>
      </c>
      <c r="R936" s="2">
        <v>0</v>
      </c>
      <c r="S936" s="2"/>
    </row>
    <row r="937" spans="1:19" customFormat="1" x14ac:dyDescent="0.2">
      <c r="A937" s="2">
        <v>101610</v>
      </c>
      <c r="B937" s="3"/>
      <c r="C937" s="3"/>
      <c r="D937" s="3" t="s">
        <v>45</v>
      </c>
      <c r="E937" s="3" t="s">
        <v>1853</v>
      </c>
      <c r="F937" s="16" t="s">
        <v>1854</v>
      </c>
      <c r="G937" s="45">
        <f t="shared" si="57"/>
        <v>1</v>
      </c>
      <c r="H937" s="29">
        <v>1</v>
      </c>
      <c r="I937" s="30">
        <v>1</v>
      </c>
      <c r="J937" s="27">
        <f t="shared" si="58"/>
        <v>0</v>
      </c>
      <c r="K937" s="28">
        <f t="shared" si="59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/>
    </row>
    <row r="938" spans="1:19" customFormat="1" hidden="1" x14ac:dyDescent="0.2">
      <c r="A938" s="2">
        <v>101630</v>
      </c>
      <c r="B938" s="3"/>
      <c r="C938" s="3"/>
      <c r="D938" s="93" t="s">
        <v>215</v>
      </c>
      <c r="E938" s="3" t="s">
        <v>1855</v>
      </c>
      <c r="F938" s="16" t="s">
        <v>1856</v>
      </c>
      <c r="G938" s="45">
        <f t="shared" si="57"/>
        <v>0</v>
      </c>
      <c r="H938" s="29">
        <v>0</v>
      </c>
      <c r="I938" s="30">
        <v>0</v>
      </c>
      <c r="J938" s="27">
        <f t="shared" si="58"/>
        <v>0</v>
      </c>
      <c r="K938" s="28">
        <f t="shared" si="59"/>
        <v>0</v>
      </c>
      <c r="L938" s="50">
        <v>0</v>
      </c>
      <c r="M938" s="2">
        <v>0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/>
    </row>
    <row r="939" spans="1:19" customFormat="1" hidden="1" x14ac:dyDescent="0.2">
      <c r="A939" s="2">
        <v>101690</v>
      </c>
      <c r="B939" s="3"/>
      <c r="C939" s="3"/>
      <c r="D939" s="3" t="s">
        <v>45</v>
      </c>
      <c r="E939" s="3" t="s">
        <v>1857</v>
      </c>
      <c r="F939" s="16" t="s">
        <v>1858</v>
      </c>
      <c r="G939" s="45">
        <f t="shared" si="57"/>
        <v>0</v>
      </c>
      <c r="H939" s="29">
        <v>0</v>
      </c>
      <c r="I939" s="30">
        <v>0</v>
      </c>
      <c r="J939" s="27">
        <f t="shared" si="58"/>
        <v>0</v>
      </c>
      <c r="K939" s="28">
        <f t="shared" si="59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/>
    </row>
    <row r="940" spans="1:19" customFormat="1" x14ac:dyDescent="0.2">
      <c r="A940" s="2">
        <v>101710</v>
      </c>
      <c r="B940" s="3"/>
      <c r="C940" s="3"/>
      <c r="D940" s="3" t="s">
        <v>45</v>
      </c>
      <c r="E940" s="3" t="s">
        <v>1859</v>
      </c>
      <c r="F940" s="16" t="s">
        <v>1860</v>
      </c>
      <c r="G940" s="45">
        <f t="shared" si="57"/>
        <v>9</v>
      </c>
      <c r="H940" s="29">
        <v>9</v>
      </c>
      <c r="I940" s="30">
        <v>4</v>
      </c>
      <c r="J940" s="27">
        <f t="shared" si="58"/>
        <v>0</v>
      </c>
      <c r="K940" s="28">
        <f t="shared" si="59"/>
        <v>0</v>
      </c>
      <c r="L940" s="50">
        <v>0</v>
      </c>
      <c r="M940" s="2">
        <v>0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/>
    </row>
    <row r="941" spans="1:19" customFormat="1" hidden="1" x14ac:dyDescent="0.2">
      <c r="A941" s="2">
        <v>101760</v>
      </c>
      <c r="B941" s="3" t="s">
        <v>52</v>
      </c>
      <c r="C941" s="3" t="s">
        <v>52</v>
      </c>
      <c r="D941" s="3"/>
      <c r="E941" s="3" t="s">
        <v>1861</v>
      </c>
      <c r="F941" s="16"/>
      <c r="G941" s="45">
        <f t="shared" si="57"/>
        <v>0</v>
      </c>
      <c r="H941" s="29">
        <v>0</v>
      </c>
      <c r="I941" s="30">
        <v>0</v>
      </c>
      <c r="J941" s="27">
        <f t="shared" si="58"/>
        <v>0</v>
      </c>
      <c r="K941" s="28">
        <f t="shared" si="59"/>
        <v>0</v>
      </c>
      <c r="L941" s="50">
        <v>0</v>
      </c>
      <c r="M941" s="2">
        <v>0</v>
      </c>
      <c r="N941" s="50">
        <v>0</v>
      </c>
      <c r="O941" s="28">
        <f t="shared" si="60"/>
        <v>0</v>
      </c>
      <c r="P941" s="43">
        <v>0</v>
      </c>
      <c r="Q941" s="2">
        <v>0</v>
      </c>
      <c r="R941" s="2">
        <v>0</v>
      </c>
      <c r="S941" s="2"/>
    </row>
    <row r="942" spans="1:19" customFormat="1" x14ac:dyDescent="0.2">
      <c r="A942" s="2">
        <v>101780</v>
      </c>
      <c r="B942" s="3"/>
      <c r="C942" s="3"/>
      <c r="D942" s="3" t="s">
        <v>45</v>
      </c>
      <c r="E942" s="3" t="s">
        <v>1862</v>
      </c>
      <c r="F942" s="16" t="s">
        <v>1863</v>
      </c>
      <c r="G942" s="45">
        <f t="shared" si="57"/>
        <v>2</v>
      </c>
      <c r="H942" s="94">
        <v>1</v>
      </c>
      <c r="I942" s="95">
        <v>1</v>
      </c>
      <c r="J942" s="27">
        <f t="shared" si="58"/>
        <v>1</v>
      </c>
      <c r="K942" s="28">
        <f t="shared" si="59"/>
        <v>1</v>
      </c>
      <c r="L942" s="50">
        <v>1</v>
      </c>
      <c r="M942" s="2">
        <v>1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/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1864</v>
      </c>
      <c r="F943" s="16" t="s">
        <v>1865</v>
      </c>
      <c r="G943" s="45">
        <f t="shared" si="57"/>
        <v>0</v>
      </c>
      <c r="H943" s="29">
        <v>0</v>
      </c>
      <c r="I943" s="30">
        <v>0</v>
      </c>
      <c r="J943" s="27">
        <f t="shared" si="58"/>
        <v>0</v>
      </c>
      <c r="K943" s="28">
        <f t="shared" si="59"/>
        <v>0</v>
      </c>
      <c r="L943" s="50">
        <v>0</v>
      </c>
      <c r="M943" s="2">
        <v>0</v>
      </c>
      <c r="N943" s="50">
        <v>0</v>
      </c>
      <c r="O943" s="28">
        <f t="shared" si="60"/>
        <v>0</v>
      </c>
      <c r="P943" s="43">
        <v>0</v>
      </c>
      <c r="Q943" s="2">
        <v>0</v>
      </c>
      <c r="R943" s="2">
        <v>0</v>
      </c>
      <c r="S943" s="2"/>
    </row>
    <row r="944" spans="1:19" customFormat="1" x14ac:dyDescent="0.2">
      <c r="A944" s="2">
        <v>101990</v>
      </c>
      <c r="B944" s="3"/>
      <c r="C944" s="3"/>
      <c r="D944" s="3" t="s">
        <v>45</v>
      </c>
      <c r="E944" s="3" t="s">
        <v>1866</v>
      </c>
      <c r="F944" s="16" t="s">
        <v>1867</v>
      </c>
      <c r="G944" s="45">
        <f t="shared" si="57"/>
        <v>52</v>
      </c>
      <c r="H944" s="29">
        <v>34</v>
      </c>
      <c r="I944" s="30">
        <v>50</v>
      </c>
      <c r="J944" s="27">
        <f t="shared" si="58"/>
        <v>18</v>
      </c>
      <c r="K944" s="28">
        <f t="shared" si="59"/>
        <v>167</v>
      </c>
      <c r="L944" s="50">
        <v>3</v>
      </c>
      <c r="M944" s="2">
        <v>1</v>
      </c>
      <c r="N944" s="50">
        <v>15</v>
      </c>
      <c r="O944" s="28">
        <f t="shared" si="60"/>
        <v>167</v>
      </c>
      <c r="P944" s="43">
        <v>167</v>
      </c>
      <c r="Q944" s="2">
        <v>19</v>
      </c>
      <c r="R944" s="2">
        <v>13</v>
      </c>
      <c r="S944" s="2"/>
    </row>
    <row r="945" spans="1:19" customFormat="1" x14ac:dyDescent="0.2">
      <c r="A945" s="2">
        <v>102000</v>
      </c>
      <c r="B945" s="3"/>
      <c r="C945" s="3"/>
      <c r="D945" s="3" t="s">
        <v>45</v>
      </c>
      <c r="E945" s="3" t="s">
        <v>1868</v>
      </c>
      <c r="F945" s="16" t="s">
        <v>1869</v>
      </c>
      <c r="G945" s="45">
        <f t="shared" si="57"/>
        <v>17</v>
      </c>
      <c r="H945" s="29">
        <v>11</v>
      </c>
      <c r="I945" s="30">
        <v>6</v>
      </c>
      <c r="J945" s="27">
        <f t="shared" si="58"/>
        <v>6</v>
      </c>
      <c r="K945" s="28">
        <f t="shared" si="59"/>
        <v>13</v>
      </c>
      <c r="L945" s="50">
        <v>0</v>
      </c>
      <c r="M945" s="2">
        <v>0</v>
      </c>
      <c r="N945" s="50">
        <v>6</v>
      </c>
      <c r="O945" s="28">
        <f t="shared" si="60"/>
        <v>13</v>
      </c>
      <c r="P945" s="43">
        <v>3</v>
      </c>
      <c r="Q945" s="2">
        <v>13</v>
      </c>
      <c r="R945" s="2">
        <v>3</v>
      </c>
      <c r="S945" s="2"/>
    </row>
    <row r="946" spans="1:19" customFormat="1" x14ac:dyDescent="0.2">
      <c r="A946" s="2">
        <v>102010</v>
      </c>
      <c r="B946" s="3"/>
      <c r="C946" s="3"/>
      <c r="D946" s="3" t="s">
        <v>45</v>
      </c>
      <c r="E946" s="3" t="s">
        <v>1870</v>
      </c>
      <c r="F946" s="16" t="s">
        <v>1871</v>
      </c>
      <c r="G946" s="45">
        <f t="shared" si="57"/>
        <v>15</v>
      </c>
      <c r="H946" s="29">
        <v>12</v>
      </c>
      <c r="I946" s="30">
        <v>8</v>
      </c>
      <c r="J946" s="27">
        <f t="shared" si="58"/>
        <v>3</v>
      </c>
      <c r="K946" s="28">
        <f t="shared" si="59"/>
        <v>3</v>
      </c>
      <c r="L946" s="50">
        <v>0</v>
      </c>
      <c r="M946" s="2">
        <v>0</v>
      </c>
      <c r="N946" s="50">
        <v>3</v>
      </c>
      <c r="O946" s="28">
        <f t="shared" si="60"/>
        <v>3</v>
      </c>
      <c r="P946" s="43">
        <v>2</v>
      </c>
      <c r="Q946" s="2">
        <v>2</v>
      </c>
      <c r="R946" s="2">
        <v>3</v>
      </c>
      <c r="S946" s="2"/>
    </row>
    <row r="947" spans="1:19" hidden="1" x14ac:dyDescent="0.2">
      <c r="A947" s="2">
        <v>102030</v>
      </c>
      <c r="B947" s="3"/>
      <c r="C947" s="3"/>
      <c r="D947" s="93" t="s">
        <v>83</v>
      </c>
      <c r="E947" s="3" t="s">
        <v>1872</v>
      </c>
      <c r="F947" s="16" t="s">
        <v>1873</v>
      </c>
      <c r="G947" s="45">
        <f t="shared" si="57"/>
        <v>0</v>
      </c>
      <c r="H947" s="29">
        <v>0</v>
      </c>
      <c r="I947" s="30">
        <v>0</v>
      </c>
      <c r="J947" s="27">
        <f t="shared" si="58"/>
        <v>0</v>
      </c>
      <c r="K947" s="28">
        <f t="shared" si="59"/>
        <v>0</v>
      </c>
      <c r="L947" s="50">
        <v>0</v>
      </c>
      <c r="M947" s="2">
        <v>0</v>
      </c>
      <c r="N947" s="50">
        <v>0</v>
      </c>
      <c r="O947" s="28">
        <f t="shared" si="60"/>
        <v>0</v>
      </c>
      <c r="P947" s="43">
        <v>0</v>
      </c>
      <c r="Q947" s="2">
        <v>0</v>
      </c>
      <c r="R947" s="2">
        <v>0</v>
      </c>
      <c r="S947" s="2"/>
    </row>
    <row r="948" spans="1:19" customFormat="1" x14ac:dyDescent="0.2">
      <c r="A948" s="2">
        <v>102040</v>
      </c>
      <c r="B948" s="3"/>
      <c r="C948" s="3"/>
      <c r="D948" s="3" t="s">
        <v>45</v>
      </c>
      <c r="E948" s="3" t="s">
        <v>1874</v>
      </c>
      <c r="F948" s="16" t="s">
        <v>1875</v>
      </c>
      <c r="G948" s="45">
        <f t="shared" si="57"/>
        <v>31</v>
      </c>
      <c r="H948" s="29">
        <v>27</v>
      </c>
      <c r="I948" s="30">
        <v>8</v>
      </c>
      <c r="J948" s="27">
        <f t="shared" si="58"/>
        <v>4</v>
      </c>
      <c r="K948" s="28">
        <f t="shared" si="59"/>
        <v>4</v>
      </c>
      <c r="L948" s="50">
        <v>0</v>
      </c>
      <c r="M948" s="2">
        <v>0</v>
      </c>
      <c r="N948" s="50">
        <v>4</v>
      </c>
      <c r="O948" s="28">
        <f t="shared" si="60"/>
        <v>4</v>
      </c>
      <c r="P948" s="43">
        <v>2</v>
      </c>
      <c r="Q948" s="2">
        <v>4</v>
      </c>
      <c r="R948" s="2">
        <v>0</v>
      </c>
      <c r="S948" s="2"/>
    </row>
    <row r="949" spans="1:19" customFormat="1" x14ac:dyDescent="0.2">
      <c r="A949" s="2">
        <v>102060</v>
      </c>
      <c r="B949" s="3"/>
      <c r="C949" s="3"/>
      <c r="D949" s="3" t="s">
        <v>45</v>
      </c>
      <c r="E949" s="3" t="s">
        <v>1876</v>
      </c>
      <c r="F949" s="16" t="s">
        <v>1877</v>
      </c>
      <c r="G949" s="45">
        <f t="shared" si="57"/>
        <v>8</v>
      </c>
      <c r="H949" s="29">
        <v>7</v>
      </c>
      <c r="I949" s="30">
        <v>3</v>
      </c>
      <c r="J949" s="27">
        <f t="shared" si="58"/>
        <v>1</v>
      </c>
      <c r="K949" s="28">
        <f t="shared" si="59"/>
        <v>1</v>
      </c>
      <c r="L949" s="50">
        <v>0</v>
      </c>
      <c r="M949" s="2">
        <v>0</v>
      </c>
      <c r="N949" s="50">
        <v>1</v>
      </c>
      <c r="O949" s="28">
        <f t="shared" si="60"/>
        <v>1</v>
      </c>
      <c r="P949" s="43">
        <v>0</v>
      </c>
      <c r="Q949" s="2">
        <v>0</v>
      </c>
      <c r="R949" s="2">
        <v>1</v>
      </c>
      <c r="S949" s="2"/>
    </row>
    <row r="950" spans="1:19" customFormat="1" hidden="1" x14ac:dyDescent="0.2">
      <c r="A950" s="2">
        <v>102070</v>
      </c>
      <c r="B950" s="3"/>
      <c r="C950" s="3"/>
      <c r="D950" s="93" t="s">
        <v>83</v>
      </c>
      <c r="E950" s="3" t="s">
        <v>1878</v>
      </c>
      <c r="F950" s="16" t="s">
        <v>1879</v>
      </c>
      <c r="G950" s="45">
        <f t="shared" si="57"/>
        <v>0</v>
      </c>
      <c r="H950" s="29">
        <v>0</v>
      </c>
      <c r="I950" s="30">
        <v>0</v>
      </c>
      <c r="J950" s="27">
        <f t="shared" si="58"/>
        <v>0</v>
      </c>
      <c r="K950" s="28">
        <f t="shared" si="59"/>
        <v>0</v>
      </c>
      <c r="L950" s="50">
        <v>0</v>
      </c>
      <c r="M950" s="2">
        <v>0</v>
      </c>
      <c r="N950" s="50">
        <v>0</v>
      </c>
      <c r="O950" s="28">
        <f t="shared" si="60"/>
        <v>0</v>
      </c>
      <c r="P950" s="43">
        <v>0</v>
      </c>
      <c r="Q950" s="2">
        <v>0</v>
      </c>
      <c r="R950" s="2">
        <v>0</v>
      </c>
      <c r="S950" s="2"/>
    </row>
    <row r="951" spans="1:19" customFormat="1" hidden="1" x14ac:dyDescent="0.2">
      <c r="A951" s="2">
        <v>102100</v>
      </c>
      <c r="B951" s="3"/>
      <c r="C951" s="3"/>
      <c r="D951" s="3" t="s">
        <v>45</v>
      </c>
      <c r="E951" s="3" t="s">
        <v>1880</v>
      </c>
      <c r="F951" s="16" t="s">
        <v>1881</v>
      </c>
      <c r="G951" s="45">
        <f t="shared" si="57"/>
        <v>0</v>
      </c>
      <c r="H951" s="29">
        <v>0</v>
      </c>
      <c r="I951" s="30">
        <v>0</v>
      </c>
      <c r="J951" s="27">
        <f t="shared" si="58"/>
        <v>0</v>
      </c>
      <c r="K951" s="28">
        <f t="shared" si="59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/>
    </row>
    <row r="952" spans="1:19" customFormat="1" x14ac:dyDescent="0.2">
      <c r="A952" s="2">
        <v>102110</v>
      </c>
      <c r="B952" s="3"/>
      <c r="C952" s="3"/>
      <c r="D952" s="3" t="s">
        <v>45</v>
      </c>
      <c r="E952" s="3" t="s">
        <v>1882</v>
      </c>
      <c r="F952" s="16" t="s">
        <v>1883</v>
      </c>
      <c r="G952" s="45">
        <f t="shared" si="57"/>
        <v>21</v>
      </c>
      <c r="H952" s="29">
        <v>21</v>
      </c>
      <c r="I952" s="30">
        <v>22</v>
      </c>
      <c r="J952" s="27">
        <f t="shared" si="58"/>
        <v>0</v>
      </c>
      <c r="K952" s="28">
        <f t="shared" si="59"/>
        <v>0</v>
      </c>
      <c r="L952" s="50">
        <v>0</v>
      </c>
      <c r="M952" s="2">
        <v>0</v>
      </c>
      <c r="N952" s="50">
        <v>0</v>
      </c>
      <c r="O952" s="28">
        <f t="shared" si="60"/>
        <v>0</v>
      </c>
      <c r="P952" s="43">
        <v>0</v>
      </c>
      <c r="Q952" s="2">
        <v>0</v>
      </c>
      <c r="R952" s="2">
        <v>0</v>
      </c>
      <c r="S952" s="2"/>
    </row>
    <row r="953" spans="1:19" customFormat="1" x14ac:dyDescent="0.2">
      <c r="A953" s="2">
        <v>102120</v>
      </c>
      <c r="B953" s="3"/>
      <c r="C953" s="3"/>
      <c r="D953" s="3" t="s">
        <v>45</v>
      </c>
      <c r="E953" s="3" t="s">
        <v>1884</v>
      </c>
      <c r="F953" s="16" t="s">
        <v>1885</v>
      </c>
      <c r="G953" s="45">
        <f t="shared" si="57"/>
        <v>20</v>
      </c>
      <c r="H953" s="29">
        <v>13</v>
      </c>
      <c r="I953" s="30">
        <v>6</v>
      </c>
      <c r="J953" s="27">
        <f t="shared" si="58"/>
        <v>7</v>
      </c>
      <c r="K953" s="28">
        <f t="shared" si="59"/>
        <v>8</v>
      </c>
      <c r="L953" s="50">
        <v>2</v>
      </c>
      <c r="M953" s="2">
        <v>1</v>
      </c>
      <c r="N953" s="50">
        <v>5</v>
      </c>
      <c r="O953" s="28">
        <f t="shared" si="60"/>
        <v>8</v>
      </c>
      <c r="P953" s="43">
        <v>8</v>
      </c>
      <c r="Q953" s="2">
        <v>2</v>
      </c>
      <c r="R953" s="2">
        <v>2</v>
      </c>
      <c r="S953" s="2"/>
    </row>
    <row r="954" spans="1:19" customFormat="1" hidden="1" x14ac:dyDescent="0.2">
      <c r="A954" s="2">
        <v>102160</v>
      </c>
      <c r="B954" s="3"/>
      <c r="C954" s="3"/>
      <c r="D954" s="93" t="s">
        <v>98</v>
      </c>
      <c r="E954" s="3" t="s">
        <v>1886</v>
      </c>
      <c r="F954" s="16" t="s">
        <v>1887</v>
      </c>
      <c r="G954" s="45">
        <f t="shared" si="57"/>
        <v>0</v>
      </c>
      <c r="H954" s="29">
        <v>0</v>
      </c>
      <c r="I954" s="30">
        <v>0</v>
      </c>
      <c r="J954" s="27">
        <f t="shared" si="58"/>
        <v>0</v>
      </c>
      <c r="K954" s="28">
        <f t="shared" si="59"/>
        <v>0</v>
      </c>
      <c r="L954" s="50">
        <v>0</v>
      </c>
      <c r="M954" s="2">
        <v>0</v>
      </c>
      <c r="N954" s="50">
        <v>0</v>
      </c>
      <c r="O954" s="28">
        <f t="shared" si="60"/>
        <v>0</v>
      </c>
      <c r="P954" s="43">
        <v>0</v>
      </c>
      <c r="Q954" s="2">
        <v>0</v>
      </c>
      <c r="R954" s="2">
        <v>0</v>
      </c>
      <c r="S954" s="2"/>
    </row>
    <row r="955" spans="1:19" customFormat="1" hidden="1" x14ac:dyDescent="0.2">
      <c r="A955" s="2">
        <v>102180</v>
      </c>
      <c r="B955" s="3"/>
      <c r="C955" s="3"/>
      <c r="D955" s="93" t="s">
        <v>83</v>
      </c>
      <c r="E955" s="3" t="s">
        <v>1888</v>
      </c>
      <c r="F955" s="16" t="s">
        <v>1889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/>
    </row>
    <row r="956" spans="1:19" customFormat="1" hidden="1" x14ac:dyDescent="0.2">
      <c r="A956" s="2">
        <v>102200</v>
      </c>
      <c r="B956" s="3"/>
      <c r="C956" s="3"/>
      <c r="D956" s="3" t="s">
        <v>548</v>
      </c>
      <c r="E956" s="3" t="s">
        <v>1890</v>
      </c>
      <c r="F956" s="16" t="s">
        <v>1891</v>
      </c>
      <c r="G956" s="45">
        <f t="shared" si="57"/>
        <v>0</v>
      </c>
      <c r="H956" s="29">
        <v>0</v>
      </c>
      <c r="I956" s="30">
        <v>0</v>
      </c>
      <c r="J956" s="27">
        <f t="shared" si="58"/>
        <v>0</v>
      </c>
      <c r="K956" s="28">
        <f t="shared" si="59"/>
        <v>0</v>
      </c>
      <c r="L956" s="50">
        <v>0</v>
      </c>
      <c r="M956" s="2">
        <v>0</v>
      </c>
      <c r="N956" s="50">
        <v>0</v>
      </c>
      <c r="O956" s="28">
        <f t="shared" si="60"/>
        <v>0</v>
      </c>
      <c r="P956" s="43">
        <v>0</v>
      </c>
      <c r="Q956" s="2">
        <v>0</v>
      </c>
      <c r="R956" s="2">
        <v>0</v>
      </c>
      <c r="S956" s="2"/>
    </row>
    <row r="957" spans="1:19" customFormat="1" x14ac:dyDescent="0.2">
      <c r="A957" s="2">
        <v>102240</v>
      </c>
      <c r="B957" s="3"/>
      <c r="C957" s="3"/>
      <c r="D957" s="3" t="s">
        <v>45</v>
      </c>
      <c r="E957" s="3" t="s">
        <v>1892</v>
      </c>
      <c r="F957" s="16" t="s">
        <v>1893</v>
      </c>
      <c r="G957" s="45">
        <f t="shared" si="57"/>
        <v>2</v>
      </c>
      <c r="H957" s="29">
        <v>1</v>
      </c>
      <c r="I957" s="30">
        <v>5</v>
      </c>
      <c r="J957" s="27">
        <f t="shared" si="58"/>
        <v>1</v>
      </c>
      <c r="K957" s="28">
        <f t="shared" si="59"/>
        <v>1</v>
      </c>
      <c r="L957" s="50">
        <v>0</v>
      </c>
      <c r="M957" s="2">
        <v>0</v>
      </c>
      <c r="N957" s="50">
        <v>1</v>
      </c>
      <c r="O957" s="28">
        <f t="shared" si="60"/>
        <v>1</v>
      </c>
      <c r="P957" s="43">
        <v>1</v>
      </c>
      <c r="Q957" s="2">
        <v>0</v>
      </c>
      <c r="R957" s="2">
        <v>0</v>
      </c>
      <c r="S957" s="2"/>
    </row>
    <row r="958" spans="1:19" customFormat="1" x14ac:dyDescent="0.2">
      <c r="A958" s="2">
        <v>102250</v>
      </c>
      <c r="B958" s="3"/>
      <c r="C958" s="3"/>
      <c r="D958" s="3" t="s">
        <v>45</v>
      </c>
      <c r="E958" s="3" t="s">
        <v>1894</v>
      </c>
      <c r="F958" s="16" t="s">
        <v>1895</v>
      </c>
      <c r="G958" s="45">
        <f t="shared" si="57"/>
        <v>2</v>
      </c>
      <c r="H958" s="29">
        <v>1</v>
      </c>
      <c r="I958" s="30">
        <v>1</v>
      </c>
      <c r="J958" s="27">
        <f t="shared" si="58"/>
        <v>1</v>
      </c>
      <c r="K958" s="28">
        <f t="shared" si="59"/>
        <v>5</v>
      </c>
      <c r="L958" s="50">
        <v>0</v>
      </c>
      <c r="M958" s="2">
        <v>0</v>
      </c>
      <c r="N958" s="50">
        <v>1</v>
      </c>
      <c r="O958" s="28">
        <f t="shared" si="60"/>
        <v>5</v>
      </c>
      <c r="P958" s="43">
        <v>5</v>
      </c>
      <c r="Q958" s="2">
        <v>0</v>
      </c>
      <c r="R958" s="2">
        <v>0</v>
      </c>
      <c r="S958" s="2"/>
    </row>
    <row r="959" spans="1:19" customFormat="1" x14ac:dyDescent="0.2">
      <c r="A959" s="2">
        <v>102280</v>
      </c>
      <c r="B959" s="3"/>
      <c r="C959" s="3"/>
      <c r="D959" s="3" t="s">
        <v>45</v>
      </c>
      <c r="E959" s="3" t="s">
        <v>1896</v>
      </c>
      <c r="F959" s="16" t="s">
        <v>1897</v>
      </c>
      <c r="G959" s="45">
        <f t="shared" si="57"/>
        <v>4</v>
      </c>
      <c r="H959" s="29">
        <v>4</v>
      </c>
      <c r="I959" s="30">
        <v>2</v>
      </c>
      <c r="J959" s="27">
        <f t="shared" si="58"/>
        <v>0</v>
      </c>
      <c r="K959" s="28">
        <f t="shared" si="59"/>
        <v>0</v>
      </c>
      <c r="L959" s="50">
        <v>0</v>
      </c>
      <c r="M959" s="2">
        <v>0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/>
    </row>
    <row r="960" spans="1:19" customFormat="1" x14ac:dyDescent="0.2">
      <c r="A960" s="2">
        <v>102320</v>
      </c>
      <c r="B960" s="3"/>
      <c r="C960" s="3"/>
      <c r="D960" s="3" t="s">
        <v>45</v>
      </c>
      <c r="E960" s="3" t="s">
        <v>1898</v>
      </c>
      <c r="F960" s="16" t="s">
        <v>1899</v>
      </c>
      <c r="G960" s="45">
        <f t="shared" si="57"/>
        <v>13</v>
      </c>
      <c r="H960" s="29">
        <v>11</v>
      </c>
      <c r="I960" s="30">
        <v>48</v>
      </c>
      <c r="J960" s="27">
        <f t="shared" si="58"/>
        <v>2</v>
      </c>
      <c r="K960" s="28">
        <f t="shared" si="59"/>
        <v>10</v>
      </c>
      <c r="L960" s="50">
        <v>0</v>
      </c>
      <c r="M960" s="2">
        <v>0</v>
      </c>
      <c r="N960" s="50">
        <v>2</v>
      </c>
      <c r="O960" s="28">
        <f t="shared" si="60"/>
        <v>10</v>
      </c>
      <c r="P960" s="43">
        <v>10</v>
      </c>
      <c r="Q960" s="2">
        <v>0</v>
      </c>
      <c r="R960" s="2">
        <v>0</v>
      </c>
      <c r="S960" s="2"/>
    </row>
    <row r="961" spans="1:19" customFormat="1" hidden="1" x14ac:dyDescent="0.2">
      <c r="A961" s="2">
        <v>102360</v>
      </c>
      <c r="B961" s="3"/>
      <c r="C961" s="3"/>
      <c r="D961" s="93" t="s">
        <v>83</v>
      </c>
      <c r="E961" s="3" t="s">
        <v>1900</v>
      </c>
      <c r="F961" s="16" t="s">
        <v>1901</v>
      </c>
      <c r="G961" s="45">
        <f t="shared" ref="G961:G1024" si="61">SUM(H961, J961)</f>
        <v>0</v>
      </c>
      <c r="H961" s="29">
        <v>0</v>
      </c>
      <c r="I961" s="30">
        <v>0</v>
      </c>
      <c r="J961" s="27">
        <f t="shared" ref="J961:J1024" si="62">L961+N961</f>
        <v>0</v>
      </c>
      <c r="K961" s="28">
        <f t="shared" ref="K961:K1024" si="63">MAX(P961:S961, M961)</f>
        <v>0</v>
      </c>
      <c r="L961" s="50">
        <v>0</v>
      </c>
      <c r="M961" s="2">
        <v>0</v>
      </c>
      <c r="N961" s="50">
        <v>0</v>
      </c>
      <c r="O961" s="28">
        <f t="shared" si="60"/>
        <v>0</v>
      </c>
      <c r="P961" s="43">
        <v>0</v>
      </c>
      <c r="Q961" s="2">
        <v>0</v>
      </c>
      <c r="R961" s="2">
        <v>0</v>
      </c>
      <c r="S961" s="2"/>
    </row>
    <row r="962" spans="1:19" customFormat="1" hidden="1" x14ac:dyDescent="0.2">
      <c r="A962" s="2">
        <v>102380</v>
      </c>
      <c r="B962" s="3" t="s">
        <v>112</v>
      </c>
      <c r="C962" s="3" t="s">
        <v>112</v>
      </c>
      <c r="D962" s="3" t="s">
        <v>113</v>
      </c>
      <c r="E962" s="3" t="s">
        <v>1902</v>
      </c>
      <c r="F962" s="16" t="s">
        <v>1903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2">
        <v>0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/>
    </row>
    <row r="963" spans="1:19" customFormat="1" hidden="1" x14ac:dyDescent="0.2">
      <c r="A963" s="2">
        <v>102440</v>
      </c>
      <c r="B963" s="3" t="s">
        <v>112</v>
      </c>
      <c r="C963" s="3" t="s">
        <v>112</v>
      </c>
      <c r="D963" s="93" t="s">
        <v>215</v>
      </c>
      <c r="E963" s="3" t="s">
        <v>1904</v>
      </c>
      <c r="F963" s="16" t="s">
        <v>1905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/>
    </row>
    <row r="964" spans="1:19" hidden="1" x14ac:dyDescent="0.2">
      <c r="A964" s="2">
        <v>102540</v>
      </c>
      <c r="B964" s="3"/>
      <c r="C964" s="3"/>
      <c r="D964" s="93" t="s">
        <v>83</v>
      </c>
      <c r="E964" s="3" t="s">
        <v>1906</v>
      </c>
      <c r="F964" s="16" t="s">
        <v>1907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/>
    </row>
    <row r="965" spans="1:19" customFormat="1" hidden="1" x14ac:dyDescent="0.2">
      <c r="A965" s="2">
        <v>102610</v>
      </c>
      <c r="B965" s="3"/>
      <c r="C965" s="3"/>
      <c r="D965" s="93" t="s">
        <v>83</v>
      </c>
      <c r="E965" s="3" t="s">
        <v>1908</v>
      </c>
      <c r="F965" s="16" t="s">
        <v>1909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/>
    </row>
    <row r="966" spans="1:19" hidden="1" x14ac:dyDescent="0.2">
      <c r="A966" s="2">
        <v>102620</v>
      </c>
      <c r="B966" s="3" t="s">
        <v>52</v>
      </c>
      <c r="C966" s="3" t="s">
        <v>52</v>
      </c>
      <c r="D966" s="3"/>
      <c r="E966" s="3" t="s">
        <v>1910</v>
      </c>
      <c r="F966" s="16"/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2">
        <v>0</v>
      </c>
      <c r="N966" s="50">
        <v>0</v>
      </c>
      <c r="O966" s="28">
        <f t="shared" si="60"/>
        <v>0</v>
      </c>
      <c r="P966" s="43">
        <v>0</v>
      </c>
      <c r="Q966" s="2">
        <v>0</v>
      </c>
      <c r="R966" s="2">
        <v>0</v>
      </c>
      <c r="S966" s="2"/>
    </row>
    <row r="967" spans="1:19" customFormat="1" hidden="1" x14ac:dyDescent="0.2">
      <c r="A967" s="2">
        <v>102660</v>
      </c>
      <c r="B967" s="3"/>
      <c r="C967" s="3"/>
      <c r="D967" s="93" t="s">
        <v>83</v>
      </c>
      <c r="E967" s="3" t="s">
        <v>1911</v>
      </c>
      <c r="F967" s="16" t="s">
        <v>1912</v>
      </c>
      <c r="G967" s="45">
        <f t="shared" si="61"/>
        <v>0</v>
      </c>
      <c r="H967" s="29">
        <v>0</v>
      </c>
      <c r="I967" s="30">
        <v>0</v>
      </c>
      <c r="J967" s="27">
        <f t="shared" si="62"/>
        <v>0</v>
      </c>
      <c r="K967" s="28">
        <f t="shared" si="63"/>
        <v>0</v>
      </c>
      <c r="L967" s="50">
        <v>0</v>
      </c>
      <c r="M967" s="2">
        <v>0</v>
      </c>
      <c r="N967" s="50">
        <v>0</v>
      </c>
      <c r="O967" s="28">
        <f t="shared" si="60"/>
        <v>0</v>
      </c>
      <c r="P967" s="43">
        <v>0</v>
      </c>
      <c r="Q967" s="2">
        <v>0</v>
      </c>
      <c r="R967" s="2">
        <v>0</v>
      </c>
      <c r="S967" s="2"/>
    </row>
    <row r="968" spans="1:19" hidden="1" x14ac:dyDescent="0.2">
      <c r="A968" s="2">
        <v>102730</v>
      </c>
      <c r="B968" s="3" t="s">
        <v>52</v>
      </c>
      <c r="C968" s="3" t="s">
        <v>52</v>
      </c>
      <c r="D968" s="3"/>
      <c r="E968" s="3" t="s">
        <v>1913</v>
      </c>
      <c r="F968" s="16"/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/>
    </row>
    <row r="969" spans="1:19" x14ac:dyDescent="0.2">
      <c r="A969" s="2">
        <v>102750</v>
      </c>
      <c r="B969" s="3"/>
      <c r="C969" s="3"/>
      <c r="D969" s="3" t="s">
        <v>0</v>
      </c>
      <c r="E969" s="3" t="s">
        <v>1914</v>
      </c>
      <c r="F969" s="16" t="s">
        <v>1915</v>
      </c>
      <c r="G969" s="45">
        <f t="shared" si="61"/>
        <v>4</v>
      </c>
      <c r="H969" s="94">
        <v>1</v>
      </c>
      <c r="I969" s="95">
        <v>1</v>
      </c>
      <c r="J969" s="27">
        <f t="shared" si="62"/>
        <v>3</v>
      </c>
      <c r="K969" s="28">
        <f t="shared" si="63"/>
        <v>1</v>
      </c>
      <c r="L969" s="50">
        <v>0</v>
      </c>
      <c r="M969" s="2">
        <v>0</v>
      </c>
      <c r="N969" s="50">
        <v>3</v>
      </c>
      <c r="O969" s="28">
        <f t="shared" si="60"/>
        <v>1</v>
      </c>
      <c r="P969" s="43">
        <v>1</v>
      </c>
      <c r="Q969" s="2">
        <v>1</v>
      </c>
      <c r="R969" s="2">
        <v>0</v>
      </c>
      <c r="S969" s="2"/>
    </row>
    <row r="970" spans="1:19" customFormat="1" hidden="1" x14ac:dyDescent="0.2">
      <c r="A970" s="2">
        <v>102790</v>
      </c>
      <c r="B970" s="3" t="s">
        <v>467</v>
      </c>
      <c r="C970" s="3" t="s">
        <v>467</v>
      </c>
      <c r="D970" s="3"/>
      <c r="E970" s="3" t="s">
        <v>1916</v>
      </c>
      <c r="F970" s="16"/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/>
    </row>
    <row r="971" spans="1:19" customFormat="1" hidden="1" x14ac:dyDescent="0.2">
      <c r="A971" s="2">
        <v>102800</v>
      </c>
      <c r="B971" s="3"/>
      <c r="C971" s="3"/>
      <c r="D971" s="3" t="s">
        <v>0</v>
      </c>
      <c r="E971" s="3" t="s">
        <v>1917</v>
      </c>
      <c r="F971" s="16" t="s">
        <v>1918</v>
      </c>
      <c r="G971" s="45">
        <f t="shared" si="61"/>
        <v>0</v>
      </c>
      <c r="H971" s="29">
        <v>0</v>
      </c>
      <c r="I971" s="30">
        <v>0</v>
      </c>
      <c r="J971" s="27">
        <f t="shared" si="62"/>
        <v>0</v>
      </c>
      <c r="K971" s="28">
        <f t="shared" si="63"/>
        <v>0</v>
      </c>
      <c r="L971" s="50">
        <v>0</v>
      </c>
      <c r="M971" s="2">
        <v>0</v>
      </c>
      <c r="N971" s="50">
        <v>0</v>
      </c>
      <c r="O971" s="28">
        <f t="shared" si="60"/>
        <v>0</v>
      </c>
      <c r="P971" s="43">
        <v>0</v>
      </c>
      <c r="Q971" s="2">
        <v>0</v>
      </c>
      <c r="R971" s="2">
        <v>0</v>
      </c>
      <c r="S971" s="2"/>
    </row>
    <row r="972" spans="1:19" customFormat="1" hidden="1" x14ac:dyDescent="0.2">
      <c r="A972" s="2">
        <v>102820</v>
      </c>
      <c r="B972" s="3"/>
      <c r="C972" s="3"/>
      <c r="D972" s="3" t="s">
        <v>0</v>
      </c>
      <c r="E972" s="3" t="s">
        <v>1919</v>
      </c>
      <c r="F972" s="16" t="s">
        <v>1920</v>
      </c>
      <c r="G972" s="45">
        <f t="shared" si="61"/>
        <v>0</v>
      </c>
      <c r="H972" s="29">
        <v>0</v>
      </c>
      <c r="I972" s="30">
        <v>0</v>
      </c>
      <c r="J972" s="27">
        <f t="shared" si="62"/>
        <v>0</v>
      </c>
      <c r="K972" s="28">
        <f t="shared" si="63"/>
        <v>0</v>
      </c>
      <c r="L972" s="50">
        <v>0</v>
      </c>
      <c r="M972" s="2">
        <v>0</v>
      </c>
      <c r="N972" s="50">
        <v>0</v>
      </c>
      <c r="O972" s="28">
        <f t="shared" si="60"/>
        <v>0</v>
      </c>
      <c r="P972" s="43">
        <v>0</v>
      </c>
      <c r="Q972" s="2">
        <v>0</v>
      </c>
      <c r="R972" s="2">
        <v>0</v>
      </c>
      <c r="S972" s="2"/>
    </row>
    <row r="973" spans="1:19" customFormat="1" hidden="1" x14ac:dyDescent="0.2">
      <c r="A973" s="2">
        <v>102830</v>
      </c>
      <c r="B973" s="3" t="s">
        <v>52</v>
      </c>
      <c r="C973" s="3" t="s">
        <v>52</v>
      </c>
      <c r="D973" s="3"/>
      <c r="E973" s="3" t="s">
        <v>1921</v>
      </c>
      <c r="F973" s="16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/>
    </row>
    <row r="974" spans="1:19" customFormat="1" hidden="1" x14ac:dyDescent="0.2">
      <c r="A974" s="2">
        <v>102960</v>
      </c>
      <c r="B974" s="3" t="s">
        <v>52</v>
      </c>
      <c r="C974" s="3" t="s">
        <v>52</v>
      </c>
      <c r="D974" s="3"/>
      <c r="E974" s="3" t="s">
        <v>1922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/>
    </row>
    <row r="975" spans="1:19" customFormat="1" hidden="1" x14ac:dyDescent="0.2">
      <c r="A975" s="2">
        <v>103080</v>
      </c>
      <c r="B975" s="3" t="s">
        <v>52</v>
      </c>
      <c r="C975" s="3" t="s">
        <v>52</v>
      </c>
      <c r="D975" s="3"/>
      <c r="E975" s="3" t="s">
        <v>1923</v>
      </c>
      <c r="F975" s="16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/>
    </row>
    <row r="976" spans="1:19" customFormat="1" hidden="1" x14ac:dyDescent="0.2">
      <c r="A976" s="2">
        <v>103130</v>
      </c>
      <c r="B976" s="3" t="s">
        <v>52</v>
      </c>
      <c r="C976" s="3" t="s">
        <v>434</v>
      </c>
      <c r="D976" s="3" t="s">
        <v>1</v>
      </c>
      <c r="E976" s="3" t="s">
        <v>1924</v>
      </c>
      <c r="F976" s="16" t="s">
        <v>1925</v>
      </c>
      <c r="G976" s="45">
        <f t="shared" si="61"/>
        <v>0</v>
      </c>
      <c r="H976" s="29">
        <v>0</v>
      </c>
      <c r="I976" s="30">
        <v>0</v>
      </c>
      <c r="J976" s="27">
        <f t="shared" si="62"/>
        <v>0</v>
      </c>
      <c r="K976" s="28">
        <f t="shared" si="63"/>
        <v>0</v>
      </c>
      <c r="L976" s="50">
        <v>0</v>
      </c>
      <c r="M976" s="2">
        <v>0</v>
      </c>
      <c r="N976" s="50">
        <v>0</v>
      </c>
      <c r="O976" s="28">
        <f t="shared" si="60"/>
        <v>0</v>
      </c>
      <c r="P976" s="43">
        <v>0</v>
      </c>
      <c r="Q976" s="2">
        <v>0</v>
      </c>
      <c r="R976" s="2">
        <v>0</v>
      </c>
      <c r="S976" s="2"/>
    </row>
    <row r="977" spans="1:19" customFormat="1" hidden="1" x14ac:dyDescent="0.2">
      <c r="A977" s="2">
        <v>103140</v>
      </c>
      <c r="B977" s="3" t="s">
        <v>52</v>
      </c>
      <c r="C977" s="3" t="s">
        <v>52</v>
      </c>
      <c r="D977" s="3"/>
      <c r="E977" s="3" t="s">
        <v>1926</v>
      </c>
      <c r="F977" s="16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/>
    </row>
    <row r="978" spans="1:19" customFormat="1" hidden="1" x14ac:dyDescent="0.2">
      <c r="A978" s="2">
        <v>103240</v>
      </c>
      <c r="B978" s="3" t="s">
        <v>52</v>
      </c>
      <c r="C978" s="3" t="s">
        <v>52</v>
      </c>
      <c r="D978" s="3"/>
      <c r="E978" s="3" t="s">
        <v>1927</v>
      </c>
      <c r="F978" s="16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/>
    </row>
    <row r="979" spans="1:19" customFormat="1" hidden="1" x14ac:dyDescent="0.2">
      <c r="A979" s="2">
        <v>103360</v>
      </c>
      <c r="B979" s="3"/>
      <c r="C979" s="3"/>
      <c r="D979" s="3" t="s">
        <v>0</v>
      </c>
      <c r="E979" s="3" t="s">
        <v>1928</v>
      </c>
      <c r="F979" s="16" t="s">
        <v>1929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/>
    </row>
    <row r="980" spans="1:19" customFormat="1" hidden="1" x14ac:dyDescent="0.2">
      <c r="A980" s="2">
        <v>103430</v>
      </c>
      <c r="B980" s="3"/>
      <c r="C980" s="3"/>
      <c r="D980" s="3" t="s">
        <v>0</v>
      </c>
      <c r="E980" s="3" t="s">
        <v>1930</v>
      </c>
      <c r="F980" s="16" t="s">
        <v>1931</v>
      </c>
      <c r="G980" s="45">
        <f t="shared" si="61"/>
        <v>0</v>
      </c>
      <c r="H980" s="29">
        <v>0</v>
      </c>
      <c r="I980" s="30">
        <v>0</v>
      </c>
      <c r="J980" s="27">
        <f t="shared" si="62"/>
        <v>0</v>
      </c>
      <c r="K980" s="28">
        <f t="shared" si="63"/>
        <v>0</v>
      </c>
      <c r="L980" s="50">
        <v>0</v>
      </c>
      <c r="M980" s="2">
        <v>0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/>
    </row>
    <row r="981" spans="1:19" customFormat="1" x14ac:dyDescent="0.2">
      <c r="A981" s="2">
        <v>103460</v>
      </c>
      <c r="B981" s="3"/>
      <c r="C981" s="3"/>
      <c r="D981" s="3" t="s">
        <v>45</v>
      </c>
      <c r="E981" s="3" t="s">
        <v>1932</v>
      </c>
      <c r="F981" s="16" t="s">
        <v>1933</v>
      </c>
      <c r="G981" s="45">
        <f t="shared" si="61"/>
        <v>23</v>
      </c>
      <c r="H981" s="29">
        <v>19</v>
      </c>
      <c r="I981" s="30">
        <v>8</v>
      </c>
      <c r="J981" s="27">
        <f t="shared" si="62"/>
        <v>4</v>
      </c>
      <c r="K981" s="28">
        <f t="shared" si="63"/>
        <v>1</v>
      </c>
      <c r="L981" s="50">
        <v>0</v>
      </c>
      <c r="M981" s="2">
        <v>0</v>
      </c>
      <c r="N981" s="50">
        <v>4</v>
      </c>
      <c r="O981" s="28">
        <f t="shared" si="60"/>
        <v>1</v>
      </c>
      <c r="P981" s="43">
        <v>1</v>
      </c>
      <c r="Q981" s="2">
        <v>0</v>
      </c>
      <c r="R981" s="2">
        <v>1</v>
      </c>
      <c r="S981" s="2"/>
    </row>
    <row r="982" spans="1:19" customFormat="1" hidden="1" x14ac:dyDescent="0.2">
      <c r="A982" s="2">
        <v>103470</v>
      </c>
      <c r="B982" s="3" t="s">
        <v>52</v>
      </c>
      <c r="C982" s="3" t="s">
        <v>52</v>
      </c>
      <c r="D982" s="3"/>
      <c r="E982" s="3" t="s">
        <v>1934</v>
      </c>
      <c r="F982" s="16"/>
      <c r="G982" s="45">
        <f t="shared" si="61"/>
        <v>0</v>
      </c>
      <c r="H982" s="29">
        <v>0</v>
      </c>
      <c r="I982" s="30">
        <v>0</v>
      </c>
      <c r="J982" s="27">
        <f t="shared" si="62"/>
        <v>0</v>
      </c>
      <c r="K982" s="28">
        <f t="shared" si="63"/>
        <v>0</v>
      </c>
      <c r="L982" s="50">
        <v>0</v>
      </c>
      <c r="M982" s="2">
        <v>0</v>
      </c>
      <c r="N982" s="50">
        <v>0</v>
      </c>
      <c r="O982" s="28">
        <f t="shared" si="60"/>
        <v>0</v>
      </c>
      <c r="P982" s="43">
        <v>0</v>
      </c>
      <c r="Q982" s="2">
        <v>0</v>
      </c>
      <c r="R982" s="2">
        <v>0</v>
      </c>
      <c r="S982" s="2"/>
    </row>
    <row r="983" spans="1:19" customFormat="1" x14ac:dyDescent="0.2">
      <c r="A983" s="2">
        <v>103480</v>
      </c>
      <c r="B983" s="3"/>
      <c r="C983" s="3"/>
      <c r="D983" s="3" t="s">
        <v>45</v>
      </c>
      <c r="E983" s="3" t="s">
        <v>1935</v>
      </c>
      <c r="F983" s="16" t="s">
        <v>1936</v>
      </c>
      <c r="G983" s="45">
        <f t="shared" si="61"/>
        <v>32</v>
      </c>
      <c r="H983" s="29">
        <v>20</v>
      </c>
      <c r="I983" s="30">
        <v>6</v>
      </c>
      <c r="J983" s="27">
        <f t="shared" si="62"/>
        <v>12</v>
      </c>
      <c r="K983" s="28">
        <f t="shared" si="63"/>
        <v>98</v>
      </c>
      <c r="L983" s="50">
        <v>0</v>
      </c>
      <c r="M983" s="2">
        <v>0</v>
      </c>
      <c r="N983" s="50">
        <v>12</v>
      </c>
      <c r="O983" s="28">
        <f t="shared" si="60"/>
        <v>98</v>
      </c>
      <c r="P983" s="43">
        <v>98</v>
      </c>
      <c r="Q983" s="2">
        <v>11</v>
      </c>
      <c r="R983" s="2">
        <v>16</v>
      </c>
      <c r="S983" s="2"/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1937</v>
      </c>
      <c r="F984" s="16" t="s">
        <v>1938</v>
      </c>
      <c r="G984" s="45">
        <f t="shared" si="61"/>
        <v>13</v>
      </c>
      <c r="H984" s="29">
        <v>8</v>
      </c>
      <c r="I984" s="30">
        <v>3</v>
      </c>
      <c r="J984" s="27">
        <f t="shared" si="62"/>
        <v>5</v>
      </c>
      <c r="K984" s="28">
        <f t="shared" si="63"/>
        <v>7</v>
      </c>
      <c r="L984" s="50">
        <v>0</v>
      </c>
      <c r="M984" s="2">
        <v>0</v>
      </c>
      <c r="N984" s="50">
        <v>5</v>
      </c>
      <c r="O984" s="28">
        <f t="shared" si="60"/>
        <v>7</v>
      </c>
      <c r="P984" s="43">
        <v>7</v>
      </c>
      <c r="Q984" s="2">
        <v>2</v>
      </c>
      <c r="R984" s="2">
        <v>1</v>
      </c>
      <c r="S984" s="2"/>
    </row>
    <row r="985" spans="1:19" x14ac:dyDescent="0.2">
      <c r="A985" s="2">
        <v>103510</v>
      </c>
      <c r="B985" s="3"/>
      <c r="C985" s="3"/>
      <c r="D985" s="3" t="s">
        <v>45</v>
      </c>
      <c r="E985" s="3" t="s">
        <v>1939</v>
      </c>
      <c r="F985" s="16" t="s">
        <v>1940</v>
      </c>
      <c r="G985" s="45">
        <f t="shared" si="61"/>
        <v>2</v>
      </c>
      <c r="H985" s="29">
        <v>2</v>
      </c>
      <c r="I985" s="30">
        <v>1</v>
      </c>
      <c r="J985" s="27">
        <f t="shared" si="62"/>
        <v>0</v>
      </c>
      <c r="K985" s="28">
        <f t="shared" si="63"/>
        <v>0</v>
      </c>
      <c r="L985" s="50">
        <v>0</v>
      </c>
      <c r="M985" s="2">
        <v>0</v>
      </c>
      <c r="N985" s="50">
        <v>0</v>
      </c>
      <c r="O985" s="28">
        <f t="shared" si="60"/>
        <v>0</v>
      </c>
      <c r="P985" s="43">
        <v>0</v>
      </c>
      <c r="Q985" s="2">
        <v>0</v>
      </c>
      <c r="R985" s="2">
        <v>0</v>
      </c>
      <c r="S985" s="2"/>
    </row>
    <row r="986" spans="1:19" customFormat="1" hidden="1" x14ac:dyDescent="0.2">
      <c r="A986" s="2">
        <v>103560</v>
      </c>
      <c r="B986" s="3"/>
      <c r="C986" s="3"/>
      <c r="D986" s="93" t="s">
        <v>83</v>
      </c>
      <c r="E986" s="3" t="s">
        <v>1941</v>
      </c>
      <c r="F986" s="16" t="s">
        <v>1942</v>
      </c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2">
        <v>0</v>
      </c>
      <c r="N986" s="50">
        <v>0</v>
      </c>
      <c r="O986" s="28">
        <f t="shared" si="60"/>
        <v>0</v>
      </c>
      <c r="P986" s="43">
        <v>0</v>
      </c>
      <c r="Q986" s="2">
        <v>0</v>
      </c>
      <c r="R986" s="2">
        <v>0</v>
      </c>
      <c r="S986" s="2"/>
    </row>
    <row r="987" spans="1:19" customFormat="1" hidden="1" x14ac:dyDescent="0.2">
      <c r="A987" s="2">
        <v>103580</v>
      </c>
      <c r="B987" s="3" t="s">
        <v>52</v>
      </c>
      <c r="C987" s="3" t="s">
        <v>52</v>
      </c>
      <c r="D987" s="3"/>
      <c r="E987" s="3" t="s">
        <v>1943</v>
      </c>
      <c r="F987" s="16"/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/>
    </row>
    <row r="988" spans="1:19" customFormat="1" x14ac:dyDescent="0.2">
      <c r="A988" s="2">
        <v>103600</v>
      </c>
      <c r="B988" s="3"/>
      <c r="C988" s="3"/>
      <c r="D988" s="93" t="s">
        <v>98</v>
      </c>
      <c r="E988" s="3" t="s">
        <v>1944</v>
      </c>
      <c r="F988" s="16" t="s">
        <v>1945</v>
      </c>
      <c r="G988" s="45">
        <f t="shared" si="61"/>
        <v>6</v>
      </c>
      <c r="H988" s="29">
        <v>0</v>
      </c>
      <c r="I988" s="30">
        <v>0</v>
      </c>
      <c r="J988" s="27">
        <f t="shared" si="62"/>
        <v>6</v>
      </c>
      <c r="K988" s="28">
        <f t="shared" si="63"/>
        <v>9</v>
      </c>
      <c r="L988" s="50">
        <v>0</v>
      </c>
      <c r="M988" s="2">
        <v>0</v>
      </c>
      <c r="N988" s="50">
        <v>6</v>
      </c>
      <c r="O988" s="28">
        <f t="shared" si="60"/>
        <v>9</v>
      </c>
      <c r="P988" s="43">
        <v>3</v>
      </c>
      <c r="Q988" s="2">
        <v>4</v>
      </c>
      <c r="R988" s="2">
        <v>9</v>
      </c>
      <c r="S988" s="2"/>
    </row>
    <row r="989" spans="1:19" customFormat="1" x14ac:dyDescent="0.2">
      <c r="A989" s="2">
        <v>103680</v>
      </c>
      <c r="B989" s="3"/>
      <c r="C989" s="3"/>
      <c r="D989" s="3" t="s">
        <v>45</v>
      </c>
      <c r="E989" s="3" t="s">
        <v>1946</v>
      </c>
      <c r="F989" s="16" t="s">
        <v>1947</v>
      </c>
      <c r="G989" s="45">
        <f t="shared" si="61"/>
        <v>1</v>
      </c>
      <c r="H989" s="29">
        <v>0</v>
      </c>
      <c r="I989" s="30">
        <v>0</v>
      </c>
      <c r="J989" s="27">
        <f t="shared" si="62"/>
        <v>1</v>
      </c>
      <c r="K989" s="28">
        <f t="shared" si="63"/>
        <v>1</v>
      </c>
      <c r="L989" s="50">
        <v>0</v>
      </c>
      <c r="M989" s="2">
        <v>0</v>
      </c>
      <c r="N989" s="50">
        <v>1</v>
      </c>
      <c r="O989" s="28">
        <f t="shared" si="60"/>
        <v>1</v>
      </c>
      <c r="P989" s="43">
        <v>1</v>
      </c>
      <c r="Q989" s="2">
        <v>0</v>
      </c>
      <c r="R989" s="2">
        <v>0</v>
      </c>
      <c r="S989" s="2"/>
    </row>
    <row r="990" spans="1:19" customFormat="1" x14ac:dyDescent="0.2">
      <c r="A990" s="2">
        <v>103720</v>
      </c>
      <c r="B990" s="3"/>
      <c r="C990" s="3"/>
      <c r="D990" s="3" t="s">
        <v>45</v>
      </c>
      <c r="E990" s="3" t="s">
        <v>1948</v>
      </c>
      <c r="F990" s="16" t="s">
        <v>1949</v>
      </c>
      <c r="G990" s="45">
        <f t="shared" si="61"/>
        <v>11</v>
      </c>
      <c r="H990" s="29">
        <v>6</v>
      </c>
      <c r="I990" s="30">
        <v>2</v>
      </c>
      <c r="J990" s="27">
        <f t="shared" si="62"/>
        <v>5</v>
      </c>
      <c r="K990" s="28">
        <f t="shared" si="63"/>
        <v>6</v>
      </c>
      <c r="L990" s="50">
        <v>0</v>
      </c>
      <c r="M990" s="2">
        <v>0</v>
      </c>
      <c r="N990" s="50">
        <v>5</v>
      </c>
      <c r="O990" s="28">
        <f t="shared" si="60"/>
        <v>6</v>
      </c>
      <c r="P990" s="43">
        <v>2</v>
      </c>
      <c r="Q990" s="2">
        <v>4</v>
      </c>
      <c r="R990" s="2">
        <v>6</v>
      </c>
      <c r="S990" s="2"/>
    </row>
    <row r="991" spans="1:19" customFormat="1" x14ac:dyDescent="0.2">
      <c r="A991" s="2">
        <v>103750</v>
      </c>
      <c r="B991" s="3"/>
      <c r="C991" s="3"/>
      <c r="D991" s="3" t="s">
        <v>45</v>
      </c>
      <c r="E991" s="3" t="s">
        <v>1950</v>
      </c>
      <c r="F991" s="16" t="s">
        <v>1951</v>
      </c>
      <c r="G991" s="45">
        <f t="shared" si="61"/>
        <v>14</v>
      </c>
      <c r="H991" s="29">
        <v>8</v>
      </c>
      <c r="I991" s="30">
        <v>4</v>
      </c>
      <c r="J991" s="27">
        <f t="shared" si="62"/>
        <v>6</v>
      </c>
      <c r="K991" s="28">
        <f t="shared" si="63"/>
        <v>6</v>
      </c>
      <c r="L991" s="50">
        <v>1</v>
      </c>
      <c r="M991" s="2">
        <v>1</v>
      </c>
      <c r="N991" s="50">
        <v>5</v>
      </c>
      <c r="O991" s="28">
        <f t="shared" si="60"/>
        <v>6</v>
      </c>
      <c r="P991" s="43">
        <v>6</v>
      </c>
      <c r="Q991" s="2">
        <v>2</v>
      </c>
      <c r="R991" s="2">
        <v>5</v>
      </c>
      <c r="S991" s="2"/>
    </row>
    <row r="992" spans="1:19" customFormat="1" hidden="1" x14ac:dyDescent="0.2">
      <c r="A992" s="2">
        <v>103760</v>
      </c>
      <c r="B992" s="3"/>
      <c r="C992" s="3"/>
      <c r="D992" s="3" t="s">
        <v>45</v>
      </c>
      <c r="E992" s="3" t="s">
        <v>1952</v>
      </c>
      <c r="F992" s="16" t="s">
        <v>1953</v>
      </c>
      <c r="G992" s="45">
        <f t="shared" si="61"/>
        <v>0</v>
      </c>
      <c r="H992" s="29">
        <v>0</v>
      </c>
      <c r="I992" s="30">
        <v>0</v>
      </c>
      <c r="J992" s="27">
        <f t="shared" si="62"/>
        <v>0</v>
      </c>
      <c r="K992" s="28">
        <f t="shared" si="63"/>
        <v>0</v>
      </c>
      <c r="L992" s="50">
        <v>0</v>
      </c>
      <c r="M992" s="2">
        <v>0</v>
      </c>
      <c r="N992" s="50">
        <v>0</v>
      </c>
      <c r="O992" s="28">
        <f t="shared" si="60"/>
        <v>0</v>
      </c>
      <c r="P992" s="43">
        <v>0</v>
      </c>
      <c r="Q992" s="2">
        <v>0</v>
      </c>
      <c r="R992" s="2">
        <v>0</v>
      </c>
      <c r="S992" s="2"/>
    </row>
    <row r="993" spans="1:19" customFormat="1" x14ac:dyDescent="0.2">
      <c r="A993" s="2">
        <v>103870</v>
      </c>
      <c r="B993" s="3"/>
      <c r="C993" s="3"/>
      <c r="D993" s="3" t="s">
        <v>45</v>
      </c>
      <c r="E993" s="3" t="s">
        <v>1954</v>
      </c>
      <c r="F993" s="16" t="s">
        <v>1955</v>
      </c>
      <c r="G993" s="45">
        <f t="shared" si="61"/>
        <v>19</v>
      </c>
      <c r="H993" s="29">
        <v>9</v>
      </c>
      <c r="I993" s="30">
        <v>8</v>
      </c>
      <c r="J993" s="27">
        <f t="shared" si="62"/>
        <v>10</v>
      </c>
      <c r="K993" s="28">
        <f t="shared" si="63"/>
        <v>4</v>
      </c>
      <c r="L993" s="50">
        <v>0</v>
      </c>
      <c r="M993" s="2">
        <v>0</v>
      </c>
      <c r="N993" s="50">
        <v>10</v>
      </c>
      <c r="O993" s="28">
        <f t="shared" si="60"/>
        <v>4</v>
      </c>
      <c r="P993" s="43">
        <v>4</v>
      </c>
      <c r="Q993" s="2">
        <v>3</v>
      </c>
      <c r="R993" s="2">
        <v>3</v>
      </c>
      <c r="S993" s="2"/>
    </row>
    <row r="994" spans="1:19" customFormat="1" hidden="1" x14ac:dyDescent="0.2">
      <c r="A994" s="2">
        <v>103880</v>
      </c>
      <c r="B994" s="3"/>
      <c r="C994" s="3"/>
      <c r="D994" s="3" t="s">
        <v>121</v>
      </c>
      <c r="E994" s="3" t="s">
        <v>1956</v>
      </c>
      <c r="F994" s="16" t="s">
        <v>1957</v>
      </c>
      <c r="G994" s="45">
        <f t="shared" si="61"/>
        <v>0</v>
      </c>
      <c r="H994" s="29">
        <v>0</v>
      </c>
      <c r="I994" s="30">
        <v>0</v>
      </c>
      <c r="J994" s="27">
        <f t="shared" si="62"/>
        <v>0</v>
      </c>
      <c r="K994" s="28">
        <f t="shared" si="63"/>
        <v>0</v>
      </c>
      <c r="L994" s="50">
        <v>0</v>
      </c>
      <c r="M994" s="2">
        <v>0</v>
      </c>
      <c r="N994" s="50">
        <v>0</v>
      </c>
      <c r="O994" s="28">
        <f t="shared" si="60"/>
        <v>0</v>
      </c>
      <c r="P994" s="43">
        <v>0</v>
      </c>
      <c r="Q994" s="2">
        <v>0</v>
      </c>
      <c r="R994" s="2">
        <v>0</v>
      </c>
      <c r="S994" s="2"/>
    </row>
    <row r="995" spans="1:19" customFormat="1" hidden="1" x14ac:dyDescent="0.2">
      <c r="A995" s="2">
        <v>103920</v>
      </c>
      <c r="B995" s="3"/>
      <c r="C995" s="3"/>
      <c r="D995" s="93" t="s">
        <v>98</v>
      </c>
      <c r="E995" s="3" t="s">
        <v>1958</v>
      </c>
      <c r="F995" s="16" t="s">
        <v>1959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si="60"/>
        <v>0</v>
      </c>
      <c r="P995" s="43">
        <v>0</v>
      </c>
      <c r="Q995" s="2">
        <v>0</v>
      </c>
      <c r="R995" s="2">
        <v>0</v>
      </c>
      <c r="S995" s="2"/>
    </row>
    <row r="996" spans="1:19" customFormat="1" hidden="1" x14ac:dyDescent="0.2">
      <c r="A996" s="2">
        <v>103940</v>
      </c>
      <c r="B996" s="3"/>
      <c r="C996" s="3"/>
      <c r="D996" s="93" t="s">
        <v>98</v>
      </c>
      <c r="E996" s="3" t="s">
        <v>1960</v>
      </c>
      <c r="F996" s="16" t="s">
        <v>1961</v>
      </c>
      <c r="G996" s="45">
        <f t="shared" si="61"/>
        <v>0</v>
      </c>
      <c r="H996" s="29">
        <v>0</v>
      </c>
      <c r="I996" s="30">
        <v>0</v>
      </c>
      <c r="J996" s="27">
        <f t="shared" si="62"/>
        <v>0</v>
      </c>
      <c r="K996" s="28">
        <f t="shared" si="63"/>
        <v>0</v>
      </c>
      <c r="L996" s="50">
        <v>0</v>
      </c>
      <c r="M996" s="2">
        <v>0</v>
      </c>
      <c r="N996" s="50">
        <v>0</v>
      </c>
      <c r="O996" s="28">
        <f t="shared" ref="O996:O1059" si="64">MAX(P996:S996)</f>
        <v>0</v>
      </c>
      <c r="P996" s="43">
        <v>0</v>
      </c>
      <c r="Q996" s="2">
        <v>0</v>
      </c>
      <c r="R996" s="2">
        <v>0</v>
      </c>
      <c r="S996" s="2"/>
    </row>
    <row r="997" spans="1:19" customFormat="1" hidden="1" x14ac:dyDescent="0.2">
      <c r="A997" s="2">
        <v>103960</v>
      </c>
      <c r="B997" s="3"/>
      <c r="C997" s="3"/>
      <c r="D997" s="93" t="s">
        <v>103</v>
      </c>
      <c r="E997" s="3" t="s">
        <v>1962</v>
      </c>
      <c r="F997" s="16" t="s">
        <v>1963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2">
        <v>0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/>
    </row>
    <row r="998" spans="1:19" customFormat="1" x14ac:dyDescent="0.2">
      <c r="A998" s="2">
        <v>103970</v>
      </c>
      <c r="B998" s="3"/>
      <c r="C998" s="3"/>
      <c r="D998" s="3" t="s">
        <v>45</v>
      </c>
      <c r="E998" s="3" t="s">
        <v>1964</v>
      </c>
      <c r="F998" s="16" t="s">
        <v>1965</v>
      </c>
      <c r="G998" s="45">
        <f t="shared" si="61"/>
        <v>2</v>
      </c>
      <c r="H998" s="29">
        <v>0</v>
      </c>
      <c r="I998" s="30">
        <v>0</v>
      </c>
      <c r="J998" s="27">
        <f t="shared" si="62"/>
        <v>2</v>
      </c>
      <c r="K998" s="28">
        <f t="shared" si="63"/>
        <v>1</v>
      </c>
      <c r="L998" s="50">
        <v>0</v>
      </c>
      <c r="M998" s="2">
        <v>0</v>
      </c>
      <c r="N998" s="50">
        <v>2</v>
      </c>
      <c r="O998" s="28">
        <f t="shared" si="64"/>
        <v>1</v>
      </c>
      <c r="P998" s="43">
        <v>0</v>
      </c>
      <c r="Q998" s="2">
        <v>1</v>
      </c>
      <c r="R998" s="2">
        <v>1</v>
      </c>
      <c r="S998" s="2"/>
    </row>
    <row r="999" spans="1:19" customFormat="1" hidden="1" x14ac:dyDescent="0.2">
      <c r="A999" s="2">
        <v>104050</v>
      </c>
      <c r="B999" s="3"/>
      <c r="C999" s="3"/>
      <c r="D999" s="3" t="s">
        <v>45</v>
      </c>
      <c r="E999" s="3" t="s">
        <v>1966</v>
      </c>
      <c r="F999" s="16" t="s">
        <v>1967</v>
      </c>
      <c r="G999" s="45">
        <f t="shared" si="61"/>
        <v>0</v>
      </c>
      <c r="H999" s="29">
        <v>0</v>
      </c>
      <c r="I999" s="30">
        <v>0</v>
      </c>
      <c r="J999" s="27">
        <f t="shared" si="62"/>
        <v>0</v>
      </c>
      <c r="K999" s="28">
        <f t="shared" si="63"/>
        <v>0</v>
      </c>
      <c r="L999" s="50">
        <v>0</v>
      </c>
      <c r="M999" s="2">
        <v>0</v>
      </c>
      <c r="N999" s="50">
        <v>0</v>
      </c>
      <c r="O999" s="28">
        <f t="shared" si="64"/>
        <v>0</v>
      </c>
      <c r="P999" s="43">
        <v>0</v>
      </c>
      <c r="Q999" s="2">
        <v>0</v>
      </c>
      <c r="R999" s="2">
        <v>0</v>
      </c>
      <c r="S999" s="2"/>
    </row>
    <row r="1000" spans="1:19" customFormat="1" hidden="1" x14ac:dyDescent="0.2">
      <c r="A1000" s="2">
        <v>104060</v>
      </c>
      <c r="B1000" s="3"/>
      <c r="C1000" s="3"/>
      <c r="D1000" s="3" t="s">
        <v>45</v>
      </c>
      <c r="E1000" s="3" t="s">
        <v>1968</v>
      </c>
      <c r="F1000" s="16" t="s">
        <v>1969</v>
      </c>
      <c r="G1000" s="45">
        <f t="shared" si="61"/>
        <v>0</v>
      </c>
      <c r="H1000" s="29">
        <v>0</v>
      </c>
      <c r="I1000" s="30">
        <v>0</v>
      </c>
      <c r="J1000" s="27">
        <f t="shared" si="62"/>
        <v>0</v>
      </c>
      <c r="K1000" s="28">
        <f t="shared" si="63"/>
        <v>0</v>
      </c>
      <c r="L1000" s="50">
        <v>0</v>
      </c>
      <c r="M1000" s="2">
        <v>0</v>
      </c>
      <c r="N1000" s="50">
        <v>0</v>
      </c>
      <c r="O1000" s="28">
        <f t="shared" si="64"/>
        <v>0</v>
      </c>
      <c r="P1000" s="43">
        <v>0</v>
      </c>
      <c r="Q1000" s="2">
        <v>0</v>
      </c>
      <c r="R1000" s="2">
        <v>0</v>
      </c>
      <c r="S1000" s="2"/>
    </row>
    <row r="1001" spans="1:19" customFormat="1" hidden="1" x14ac:dyDescent="0.2">
      <c r="A1001" s="2">
        <v>104140</v>
      </c>
      <c r="B1001" s="3"/>
      <c r="C1001" s="3"/>
      <c r="D1001" s="3" t="s">
        <v>45</v>
      </c>
      <c r="E1001" s="3" t="s">
        <v>1970</v>
      </c>
      <c r="F1001" s="16" t="s">
        <v>1971</v>
      </c>
      <c r="G1001" s="45">
        <f t="shared" si="61"/>
        <v>0</v>
      </c>
      <c r="H1001" s="29">
        <v>0</v>
      </c>
      <c r="I1001" s="30">
        <v>0</v>
      </c>
      <c r="J1001" s="27">
        <f t="shared" si="62"/>
        <v>0</v>
      </c>
      <c r="K1001" s="28">
        <f t="shared" si="63"/>
        <v>0</v>
      </c>
      <c r="L1001" s="50">
        <v>0</v>
      </c>
      <c r="M1001" s="2">
        <v>0</v>
      </c>
      <c r="N1001" s="50">
        <v>0</v>
      </c>
      <c r="O1001" s="28">
        <f t="shared" si="64"/>
        <v>0</v>
      </c>
      <c r="P1001" s="43">
        <v>0</v>
      </c>
      <c r="Q1001" s="2">
        <v>0</v>
      </c>
      <c r="R1001" s="2">
        <v>0</v>
      </c>
      <c r="S1001" s="2"/>
    </row>
    <row r="1002" spans="1:19" customFormat="1" x14ac:dyDescent="0.2">
      <c r="A1002" s="2">
        <v>104160</v>
      </c>
      <c r="B1002" s="3"/>
      <c r="C1002" s="3"/>
      <c r="D1002" s="3" t="s">
        <v>45</v>
      </c>
      <c r="E1002" s="3" t="s">
        <v>1972</v>
      </c>
      <c r="F1002" s="16" t="s">
        <v>1973</v>
      </c>
      <c r="G1002" s="45">
        <f t="shared" si="61"/>
        <v>4</v>
      </c>
      <c r="H1002" s="29">
        <v>1</v>
      </c>
      <c r="I1002" s="30">
        <v>1</v>
      </c>
      <c r="J1002" s="27">
        <f t="shared" si="62"/>
        <v>3</v>
      </c>
      <c r="K1002" s="28">
        <f t="shared" si="63"/>
        <v>9</v>
      </c>
      <c r="L1002" s="50">
        <v>0</v>
      </c>
      <c r="M1002" s="2">
        <v>0</v>
      </c>
      <c r="N1002" s="50">
        <v>3</v>
      </c>
      <c r="O1002" s="28">
        <f t="shared" si="64"/>
        <v>9</v>
      </c>
      <c r="P1002" s="43">
        <v>9</v>
      </c>
      <c r="Q1002" s="2">
        <v>1</v>
      </c>
      <c r="R1002" s="2">
        <v>1</v>
      </c>
      <c r="S1002" s="2"/>
    </row>
    <row r="1003" spans="1:19" customFormat="1" hidden="1" x14ac:dyDescent="0.2">
      <c r="A1003" s="2">
        <v>104200</v>
      </c>
      <c r="B1003" s="3" t="s">
        <v>52</v>
      </c>
      <c r="C1003" s="3" t="s">
        <v>52</v>
      </c>
      <c r="D1003" s="3"/>
      <c r="E1003" s="3" t="s">
        <v>1974</v>
      </c>
      <c r="F1003" s="16"/>
      <c r="G1003" s="45">
        <f t="shared" si="61"/>
        <v>0</v>
      </c>
      <c r="H1003" s="29">
        <v>0</v>
      </c>
      <c r="I1003" s="30">
        <v>0</v>
      </c>
      <c r="J1003" s="27">
        <f t="shared" si="62"/>
        <v>0</v>
      </c>
      <c r="K1003" s="28">
        <f t="shared" si="63"/>
        <v>0</v>
      </c>
      <c r="L1003" s="50">
        <v>0</v>
      </c>
      <c r="M1003" s="2">
        <v>0</v>
      </c>
      <c r="N1003" s="50">
        <v>0</v>
      </c>
      <c r="O1003" s="28">
        <f t="shared" si="64"/>
        <v>0</v>
      </c>
      <c r="P1003" s="43">
        <v>0</v>
      </c>
      <c r="Q1003" s="2">
        <v>0</v>
      </c>
      <c r="R1003" s="2">
        <v>0</v>
      </c>
      <c r="S1003" s="2"/>
    </row>
    <row r="1004" spans="1:19" customFormat="1" hidden="1" x14ac:dyDescent="0.2">
      <c r="A1004" s="2">
        <v>104220</v>
      </c>
      <c r="B1004" s="3"/>
      <c r="C1004" s="3"/>
      <c r="D1004" s="93" t="s">
        <v>103</v>
      </c>
      <c r="E1004" s="3" t="s">
        <v>1975</v>
      </c>
      <c r="F1004" s="16" t="s">
        <v>1976</v>
      </c>
      <c r="G1004" s="45">
        <f t="shared" si="61"/>
        <v>0</v>
      </c>
      <c r="H1004" s="29">
        <v>0</v>
      </c>
      <c r="I1004" s="30">
        <v>0</v>
      </c>
      <c r="J1004" s="27">
        <f t="shared" si="62"/>
        <v>0</v>
      </c>
      <c r="K1004" s="28">
        <f t="shared" si="63"/>
        <v>0</v>
      </c>
      <c r="L1004" s="50">
        <v>0</v>
      </c>
      <c r="M1004" s="2">
        <v>0</v>
      </c>
      <c r="N1004" s="50">
        <v>0</v>
      </c>
      <c r="O1004" s="28">
        <f t="shared" si="64"/>
        <v>0</v>
      </c>
      <c r="P1004" s="43">
        <v>0</v>
      </c>
      <c r="Q1004" s="2">
        <v>0</v>
      </c>
      <c r="R1004" s="2">
        <v>0</v>
      </c>
      <c r="S1004" s="2"/>
    </row>
    <row r="1005" spans="1:19" customFormat="1" x14ac:dyDescent="0.2">
      <c r="A1005" s="2">
        <v>104230</v>
      </c>
      <c r="B1005" s="3"/>
      <c r="C1005" s="3"/>
      <c r="D1005" s="3" t="s">
        <v>0</v>
      </c>
      <c r="E1005" s="3" t="s">
        <v>1977</v>
      </c>
      <c r="F1005" s="16" t="s">
        <v>1978</v>
      </c>
      <c r="G1005" s="45">
        <f t="shared" si="61"/>
        <v>1</v>
      </c>
      <c r="H1005" s="29">
        <v>0</v>
      </c>
      <c r="I1005" s="30">
        <v>0</v>
      </c>
      <c r="J1005" s="27">
        <f t="shared" si="62"/>
        <v>1</v>
      </c>
      <c r="K1005" s="28">
        <f t="shared" si="63"/>
        <v>1</v>
      </c>
      <c r="L1005" s="50">
        <v>0</v>
      </c>
      <c r="M1005" s="2">
        <v>0</v>
      </c>
      <c r="N1005" s="50">
        <v>1</v>
      </c>
      <c r="O1005" s="28">
        <f t="shared" si="64"/>
        <v>1</v>
      </c>
      <c r="P1005" s="43">
        <v>0</v>
      </c>
      <c r="Q1005" s="2">
        <v>1</v>
      </c>
      <c r="R1005" s="2">
        <v>0</v>
      </c>
      <c r="S1005" s="2"/>
    </row>
    <row r="1006" spans="1:19" customFormat="1" hidden="1" x14ac:dyDescent="0.2">
      <c r="A1006" s="2">
        <v>104250</v>
      </c>
      <c r="B1006" s="3"/>
      <c r="C1006" s="3"/>
      <c r="D1006" s="3" t="s">
        <v>45</v>
      </c>
      <c r="E1006" s="3" t="s">
        <v>1979</v>
      </c>
      <c r="F1006" s="16" t="s">
        <v>1980</v>
      </c>
      <c r="G1006" s="45">
        <f t="shared" si="61"/>
        <v>0</v>
      </c>
      <c r="H1006" s="29">
        <v>0</v>
      </c>
      <c r="I1006" s="30">
        <v>0</v>
      </c>
      <c r="J1006" s="27">
        <f t="shared" si="62"/>
        <v>0</v>
      </c>
      <c r="K1006" s="28">
        <f t="shared" si="63"/>
        <v>0</v>
      </c>
      <c r="L1006" s="50">
        <v>0</v>
      </c>
      <c r="M1006" s="2">
        <v>0</v>
      </c>
      <c r="N1006" s="50">
        <v>0</v>
      </c>
      <c r="O1006" s="28">
        <f t="shared" si="64"/>
        <v>0</v>
      </c>
      <c r="P1006" s="43">
        <v>0</v>
      </c>
      <c r="Q1006" s="2">
        <v>0</v>
      </c>
      <c r="R1006" s="2">
        <v>0</v>
      </c>
      <c r="S1006" s="2"/>
    </row>
    <row r="1007" spans="1:19" customFormat="1" hidden="1" x14ac:dyDescent="0.2">
      <c r="A1007" s="2">
        <v>104270</v>
      </c>
      <c r="B1007" s="3"/>
      <c r="C1007" s="3"/>
      <c r="D1007" s="3" t="s">
        <v>45</v>
      </c>
      <c r="E1007" s="3" t="s">
        <v>1981</v>
      </c>
      <c r="F1007" s="16" t="s">
        <v>1982</v>
      </c>
      <c r="G1007" s="45">
        <f t="shared" si="61"/>
        <v>0</v>
      </c>
      <c r="H1007" s="29">
        <v>0</v>
      </c>
      <c r="I1007" s="30">
        <v>0</v>
      </c>
      <c r="J1007" s="27">
        <f t="shared" si="62"/>
        <v>0</v>
      </c>
      <c r="K1007" s="28">
        <f t="shared" si="63"/>
        <v>0</v>
      </c>
      <c r="L1007" s="50">
        <v>0</v>
      </c>
      <c r="M1007" s="2">
        <v>0</v>
      </c>
      <c r="N1007" s="50">
        <v>0</v>
      </c>
      <c r="O1007" s="28">
        <f t="shared" si="64"/>
        <v>0</v>
      </c>
      <c r="P1007" s="43">
        <v>0</v>
      </c>
      <c r="Q1007" s="2">
        <v>0</v>
      </c>
      <c r="R1007" s="2">
        <v>0</v>
      </c>
      <c r="S1007" s="2"/>
    </row>
    <row r="1008" spans="1:19" customFormat="1" x14ac:dyDescent="0.2">
      <c r="A1008" s="2">
        <v>104290</v>
      </c>
      <c r="B1008" s="3"/>
      <c r="C1008" s="3"/>
      <c r="D1008" s="3" t="s">
        <v>45</v>
      </c>
      <c r="E1008" s="3" t="s">
        <v>1983</v>
      </c>
      <c r="F1008" s="16" t="s">
        <v>1984</v>
      </c>
      <c r="G1008" s="45">
        <f t="shared" si="61"/>
        <v>5</v>
      </c>
      <c r="H1008" s="29">
        <v>0</v>
      </c>
      <c r="I1008" s="30">
        <v>0</v>
      </c>
      <c r="J1008" s="27">
        <f t="shared" si="62"/>
        <v>5</v>
      </c>
      <c r="K1008" s="28">
        <f t="shared" si="63"/>
        <v>3</v>
      </c>
      <c r="L1008" s="50">
        <v>0</v>
      </c>
      <c r="M1008" s="2">
        <v>0</v>
      </c>
      <c r="N1008" s="50">
        <v>5</v>
      </c>
      <c r="O1008" s="28">
        <f t="shared" si="64"/>
        <v>3</v>
      </c>
      <c r="P1008" s="43">
        <v>2</v>
      </c>
      <c r="Q1008" s="2">
        <v>0</v>
      </c>
      <c r="R1008" s="2">
        <v>3</v>
      </c>
      <c r="S1008" s="2"/>
    </row>
    <row r="1009" spans="1:19" hidden="1" x14ac:dyDescent="0.2">
      <c r="A1009" s="2">
        <v>104300</v>
      </c>
      <c r="B1009" s="3"/>
      <c r="C1009" s="3"/>
      <c r="D1009" s="93" t="s">
        <v>103</v>
      </c>
      <c r="E1009" s="3" t="s">
        <v>1985</v>
      </c>
      <c r="F1009" s="16" t="s">
        <v>1986</v>
      </c>
      <c r="G1009" s="45">
        <f t="shared" si="61"/>
        <v>0</v>
      </c>
      <c r="H1009" s="29">
        <v>0</v>
      </c>
      <c r="I1009" s="30">
        <v>0</v>
      </c>
      <c r="J1009" s="27">
        <f t="shared" si="62"/>
        <v>0</v>
      </c>
      <c r="K1009" s="28">
        <f t="shared" si="63"/>
        <v>0</v>
      </c>
      <c r="L1009" s="50">
        <v>0</v>
      </c>
      <c r="M1009" s="2">
        <v>0</v>
      </c>
      <c r="N1009" s="50">
        <v>0</v>
      </c>
      <c r="O1009" s="28">
        <f t="shared" si="64"/>
        <v>0</v>
      </c>
      <c r="P1009" s="43">
        <v>0</v>
      </c>
      <c r="Q1009" s="2">
        <v>0</v>
      </c>
      <c r="R1009" s="2">
        <v>0</v>
      </c>
      <c r="S1009" s="2"/>
    </row>
    <row r="1010" spans="1:19" customFormat="1" hidden="1" x14ac:dyDescent="0.2">
      <c r="A1010" s="2">
        <v>104310</v>
      </c>
      <c r="B1010" s="3"/>
      <c r="C1010" s="3"/>
      <c r="D1010" s="3" t="s">
        <v>45</v>
      </c>
      <c r="E1010" s="3" t="s">
        <v>1987</v>
      </c>
      <c r="F1010" s="16" t="s">
        <v>1988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/>
    </row>
    <row r="1011" spans="1:19" customFormat="1" hidden="1" x14ac:dyDescent="0.2">
      <c r="A1011" s="2">
        <v>104350</v>
      </c>
      <c r="B1011" s="3"/>
      <c r="C1011" s="3"/>
      <c r="D1011" s="93" t="s">
        <v>103</v>
      </c>
      <c r="E1011" s="3" t="s">
        <v>1989</v>
      </c>
      <c r="F1011" s="16" t="s">
        <v>1990</v>
      </c>
      <c r="G1011" s="45">
        <f t="shared" si="61"/>
        <v>0</v>
      </c>
      <c r="H1011" s="29">
        <v>0</v>
      </c>
      <c r="I1011" s="30">
        <v>0</v>
      </c>
      <c r="J1011" s="27">
        <f t="shared" si="62"/>
        <v>0</v>
      </c>
      <c r="K1011" s="28">
        <f t="shared" si="63"/>
        <v>0</v>
      </c>
      <c r="L1011" s="50">
        <v>0</v>
      </c>
      <c r="M1011" s="2">
        <v>0</v>
      </c>
      <c r="N1011" s="50">
        <v>0</v>
      </c>
      <c r="O1011" s="28">
        <f t="shared" si="64"/>
        <v>0</v>
      </c>
      <c r="P1011" s="43">
        <v>0</v>
      </c>
      <c r="Q1011" s="2">
        <v>0</v>
      </c>
      <c r="R1011" s="2">
        <v>0</v>
      </c>
      <c r="S1011" s="2"/>
    </row>
    <row r="1012" spans="1:19" customFormat="1" hidden="1" x14ac:dyDescent="0.2">
      <c r="A1012" s="2">
        <v>104360</v>
      </c>
      <c r="B1012" s="3"/>
      <c r="C1012" s="3"/>
      <c r="D1012" s="3" t="s">
        <v>152</v>
      </c>
      <c r="E1012" s="3" t="s">
        <v>1991</v>
      </c>
      <c r="F1012" s="16" t="s">
        <v>1992</v>
      </c>
      <c r="G1012" s="45">
        <f t="shared" si="61"/>
        <v>0</v>
      </c>
      <c r="H1012" s="29">
        <v>0</v>
      </c>
      <c r="I1012" s="30">
        <v>0</v>
      </c>
      <c r="J1012" s="27">
        <f t="shared" si="62"/>
        <v>0</v>
      </c>
      <c r="K1012" s="28">
        <f t="shared" si="63"/>
        <v>0</v>
      </c>
      <c r="L1012" s="50">
        <v>0</v>
      </c>
      <c r="M1012" s="2">
        <v>0</v>
      </c>
      <c r="N1012" s="50">
        <v>0</v>
      </c>
      <c r="O1012" s="28">
        <f t="shared" si="64"/>
        <v>0</v>
      </c>
      <c r="P1012" s="43">
        <v>0</v>
      </c>
      <c r="Q1012" s="2">
        <v>0</v>
      </c>
      <c r="R1012" s="2">
        <v>0</v>
      </c>
      <c r="S1012" s="2"/>
    </row>
    <row r="1013" spans="1:19" customFormat="1" x14ac:dyDescent="0.2">
      <c r="A1013" s="2">
        <v>104410</v>
      </c>
      <c r="B1013" s="3"/>
      <c r="C1013" s="3"/>
      <c r="D1013" s="3" t="s">
        <v>45</v>
      </c>
      <c r="E1013" s="3" t="s">
        <v>1993</v>
      </c>
      <c r="F1013" s="16" t="s">
        <v>1994</v>
      </c>
      <c r="G1013" s="45">
        <f t="shared" si="61"/>
        <v>1</v>
      </c>
      <c r="H1013" s="29">
        <v>0</v>
      </c>
      <c r="I1013" s="30">
        <v>0</v>
      </c>
      <c r="J1013" s="27">
        <f t="shared" si="62"/>
        <v>1</v>
      </c>
      <c r="K1013" s="28">
        <f t="shared" si="63"/>
        <v>2</v>
      </c>
      <c r="L1013" s="50">
        <v>0</v>
      </c>
      <c r="M1013" s="2">
        <v>0</v>
      </c>
      <c r="N1013" s="50">
        <v>1</v>
      </c>
      <c r="O1013" s="28">
        <f t="shared" si="64"/>
        <v>2</v>
      </c>
      <c r="P1013" s="43">
        <v>2</v>
      </c>
      <c r="Q1013" s="2">
        <v>0</v>
      </c>
      <c r="R1013" s="2">
        <v>0</v>
      </c>
      <c r="S1013" s="2"/>
    </row>
    <row r="1014" spans="1:19" customFormat="1" hidden="1" x14ac:dyDescent="0.2">
      <c r="A1014" s="2">
        <v>104430</v>
      </c>
      <c r="B1014" s="3"/>
      <c r="C1014" s="3"/>
      <c r="D1014" s="93" t="s">
        <v>98</v>
      </c>
      <c r="E1014" s="3" t="s">
        <v>1995</v>
      </c>
      <c r="F1014" s="16" t="s">
        <v>1996</v>
      </c>
      <c r="G1014" s="45">
        <f t="shared" si="61"/>
        <v>0</v>
      </c>
      <c r="H1014" s="29">
        <v>0</v>
      </c>
      <c r="I1014" s="30">
        <v>0</v>
      </c>
      <c r="J1014" s="27">
        <f t="shared" si="62"/>
        <v>0</v>
      </c>
      <c r="K1014" s="28">
        <f t="shared" si="63"/>
        <v>0</v>
      </c>
      <c r="L1014" s="50">
        <v>0</v>
      </c>
      <c r="M1014" s="2">
        <v>0</v>
      </c>
      <c r="N1014" s="50">
        <v>0</v>
      </c>
      <c r="O1014" s="28">
        <f t="shared" si="64"/>
        <v>0</v>
      </c>
      <c r="P1014" s="43">
        <v>0</v>
      </c>
      <c r="Q1014" s="2">
        <v>0</v>
      </c>
      <c r="R1014" s="2">
        <v>0</v>
      </c>
      <c r="S1014" s="2"/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1997</v>
      </c>
      <c r="F1015" s="16" t="s">
        <v>1998</v>
      </c>
      <c r="G1015" s="45">
        <f t="shared" si="61"/>
        <v>0</v>
      </c>
      <c r="H1015" s="29">
        <v>0</v>
      </c>
      <c r="I1015" s="30">
        <v>0</v>
      </c>
      <c r="J1015" s="27">
        <f t="shared" si="62"/>
        <v>0</v>
      </c>
      <c r="K1015" s="28">
        <f t="shared" si="63"/>
        <v>0</v>
      </c>
      <c r="L1015" s="50">
        <v>0</v>
      </c>
      <c r="M1015" s="2">
        <v>0</v>
      </c>
      <c r="N1015" s="50">
        <v>0</v>
      </c>
      <c r="O1015" s="28">
        <f t="shared" si="64"/>
        <v>0</v>
      </c>
      <c r="P1015" s="43">
        <v>0</v>
      </c>
      <c r="Q1015" s="2">
        <v>0</v>
      </c>
      <c r="R1015" s="2">
        <v>0</v>
      </c>
      <c r="S1015" s="2"/>
    </row>
    <row r="1016" spans="1:19" customFormat="1" x14ac:dyDescent="0.2">
      <c r="A1016" s="2">
        <v>104490</v>
      </c>
      <c r="B1016" s="3"/>
      <c r="C1016" s="3"/>
      <c r="D1016" s="3" t="s">
        <v>45</v>
      </c>
      <c r="E1016" s="3" t="s">
        <v>1999</v>
      </c>
      <c r="F1016" s="16" t="s">
        <v>2000</v>
      </c>
      <c r="G1016" s="45">
        <f t="shared" si="61"/>
        <v>2</v>
      </c>
      <c r="H1016" s="29">
        <v>0</v>
      </c>
      <c r="I1016" s="30">
        <v>0</v>
      </c>
      <c r="J1016" s="27">
        <f t="shared" si="62"/>
        <v>2</v>
      </c>
      <c r="K1016" s="28">
        <f t="shared" si="63"/>
        <v>1</v>
      </c>
      <c r="L1016" s="50">
        <v>0</v>
      </c>
      <c r="M1016" s="2">
        <v>0</v>
      </c>
      <c r="N1016" s="50">
        <v>2</v>
      </c>
      <c r="O1016" s="28">
        <f t="shared" si="64"/>
        <v>1</v>
      </c>
      <c r="P1016" s="43">
        <v>1</v>
      </c>
      <c r="Q1016" s="2">
        <v>0</v>
      </c>
      <c r="R1016" s="2">
        <v>1</v>
      </c>
      <c r="S1016" s="2"/>
    </row>
    <row r="1017" spans="1:19" customFormat="1" x14ac:dyDescent="0.2">
      <c r="A1017" s="2">
        <v>104510</v>
      </c>
      <c r="B1017" s="3"/>
      <c r="C1017" s="3"/>
      <c r="D1017" s="3" t="s">
        <v>45</v>
      </c>
      <c r="E1017" s="3" t="s">
        <v>2001</v>
      </c>
      <c r="F1017" s="16" t="s">
        <v>2002</v>
      </c>
      <c r="G1017" s="45">
        <f t="shared" si="61"/>
        <v>8</v>
      </c>
      <c r="H1017" s="29">
        <v>2</v>
      </c>
      <c r="I1017" s="30">
        <v>1</v>
      </c>
      <c r="J1017" s="27">
        <f t="shared" si="62"/>
        <v>6</v>
      </c>
      <c r="K1017" s="28">
        <f t="shared" si="63"/>
        <v>4</v>
      </c>
      <c r="L1017" s="50">
        <v>0</v>
      </c>
      <c r="M1017" s="2">
        <v>0</v>
      </c>
      <c r="N1017" s="50">
        <v>6</v>
      </c>
      <c r="O1017" s="28">
        <f t="shared" si="64"/>
        <v>4</v>
      </c>
      <c r="P1017" s="43">
        <v>4</v>
      </c>
      <c r="Q1017" s="2">
        <v>1</v>
      </c>
      <c r="R1017" s="2">
        <v>3</v>
      </c>
      <c r="S1017" s="2"/>
    </row>
    <row r="1018" spans="1:19" customFormat="1" hidden="1" x14ac:dyDescent="0.2">
      <c r="A1018" s="2">
        <v>104560</v>
      </c>
      <c r="B1018" s="3"/>
      <c r="C1018" s="3"/>
      <c r="D1018" s="3" t="s">
        <v>45</v>
      </c>
      <c r="E1018" s="3" t="s">
        <v>2003</v>
      </c>
      <c r="F1018" s="16" t="s">
        <v>2004</v>
      </c>
      <c r="G1018" s="45">
        <f t="shared" si="61"/>
        <v>0</v>
      </c>
      <c r="H1018" s="29">
        <v>0</v>
      </c>
      <c r="I1018" s="30">
        <v>0</v>
      </c>
      <c r="J1018" s="27">
        <f t="shared" si="62"/>
        <v>0</v>
      </c>
      <c r="K1018" s="28">
        <f t="shared" si="63"/>
        <v>0</v>
      </c>
      <c r="L1018" s="50">
        <v>0</v>
      </c>
      <c r="M1018" s="2">
        <v>0</v>
      </c>
      <c r="N1018" s="50">
        <v>0</v>
      </c>
      <c r="O1018" s="28">
        <f t="shared" si="64"/>
        <v>0</v>
      </c>
      <c r="P1018" s="43">
        <v>0</v>
      </c>
      <c r="Q1018" s="2">
        <v>0</v>
      </c>
      <c r="R1018" s="2">
        <v>0</v>
      </c>
      <c r="S1018" s="2"/>
    </row>
    <row r="1019" spans="1:19" customFormat="1" hidden="1" x14ac:dyDescent="0.2">
      <c r="A1019" s="2">
        <v>104590</v>
      </c>
      <c r="B1019" s="3"/>
      <c r="C1019" s="3"/>
      <c r="D1019" s="93" t="s">
        <v>83</v>
      </c>
      <c r="E1019" s="3" t="s">
        <v>2005</v>
      </c>
      <c r="F1019" s="16" t="s">
        <v>2006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/>
    </row>
    <row r="1020" spans="1:19" customFormat="1" x14ac:dyDescent="0.2">
      <c r="A1020" s="2">
        <v>104640</v>
      </c>
      <c r="B1020" s="3"/>
      <c r="C1020" s="3"/>
      <c r="D1020" s="3" t="s">
        <v>0</v>
      </c>
      <c r="E1020" s="3" t="s">
        <v>2007</v>
      </c>
      <c r="F1020" s="16" t="s">
        <v>2008</v>
      </c>
      <c r="G1020" s="45">
        <f t="shared" si="61"/>
        <v>1</v>
      </c>
      <c r="H1020" s="29">
        <v>0</v>
      </c>
      <c r="I1020" s="30">
        <v>0</v>
      </c>
      <c r="J1020" s="27">
        <f t="shared" si="62"/>
        <v>1</v>
      </c>
      <c r="K1020" s="28">
        <f t="shared" si="63"/>
        <v>1</v>
      </c>
      <c r="L1020" s="50">
        <v>1</v>
      </c>
      <c r="M1020" s="2">
        <v>1</v>
      </c>
      <c r="N1020" s="50">
        <v>0</v>
      </c>
      <c r="O1020" s="28">
        <f t="shared" si="64"/>
        <v>0</v>
      </c>
      <c r="P1020" s="43">
        <v>0</v>
      </c>
      <c r="Q1020" s="2">
        <v>0</v>
      </c>
      <c r="R1020" s="2">
        <v>0</v>
      </c>
      <c r="S1020" s="2"/>
    </row>
    <row r="1021" spans="1:19" customFormat="1" x14ac:dyDescent="0.2">
      <c r="A1021" s="2">
        <v>104660</v>
      </c>
      <c r="B1021" s="3"/>
      <c r="C1021" s="3"/>
      <c r="D1021" s="3" t="s">
        <v>0</v>
      </c>
      <c r="E1021" s="3" t="s">
        <v>2009</v>
      </c>
      <c r="F1021" s="16" t="s">
        <v>2010</v>
      </c>
      <c r="G1021" s="45">
        <f t="shared" si="61"/>
        <v>2</v>
      </c>
      <c r="H1021" s="29">
        <v>1</v>
      </c>
      <c r="I1021" s="30">
        <v>1</v>
      </c>
      <c r="J1021" s="27">
        <f t="shared" si="62"/>
        <v>1</v>
      </c>
      <c r="K1021" s="28">
        <f t="shared" si="63"/>
        <v>2</v>
      </c>
      <c r="L1021" s="50">
        <v>0</v>
      </c>
      <c r="M1021" s="2">
        <v>0</v>
      </c>
      <c r="N1021" s="50">
        <v>1</v>
      </c>
      <c r="O1021" s="28">
        <f t="shared" si="64"/>
        <v>2</v>
      </c>
      <c r="P1021" s="43">
        <v>0</v>
      </c>
      <c r="Q1021" s="2">
        <v>2</v>
      </c>
      <c r="R1021" s="2">
        <v>0</v>
      </c>
      <c r="S1021" s="2"/>
    </row>
    <row r="1022" spans="1:19" hidden="1" x14ac:dyDescent="0.2">
      <c r="A1022" s="2">
        <v>104680</v>
      </c>
      <c r="B1022" s="3" t="s">
        <v>52</v>
      </c>
      <c r="C1022" s="3" t="s">
        <v>52</v>
      </c>
      <c r="D1022" s="3" t="s">
        <v>1</v>
      </c>
      <c r="E1022" s="3" t="s">
        <v>2011</v>
      </c>
      <c r="F1022" s="16" t="s">
        <v>2012</v>
      </c>
      <c r="G1022" s="45">
        <f t="shared" si="61"/>
        <v>0</v>
      </c>
      <c r="H1022" s="29">
        <v>0</v>
      </c>
      <c r="I1022" s="30">
        <v>0</v>
      </c>
      <c r="J1022" s="27">
        <f t="shared" si="62"/>
        <v>0</v>
      </c>
      <c r="K1022" s="28">
        <f t="shared" si="63"/>
        <v>0</v>
      </c>
      <c r="L1022" s="50">
        <v>0</v>
      </c>
      <c r="M1022" s="2">
        <v>0</v>
      </c>
      <c r="N1022" s="50">
        <v>0</v>
      </c>
      <c r="O1022" s="28">
        <f t="shared" si="64"/>
        <v>0</v>
      </c>
      <c r="P1022" s="43">
        <v>0</v>
      </c>
      <c r="Q1022" s="2">
        <v>0</v>
      </c>
      <c r="R1022" s="2">
        <v>0</v>
      </c>
      <c r="S1022" s="2"/>
    </row>
    <row r="1023" spans="1:19" customFormat="1" hidden="1" x14ac:dyDescent="0.2">
      <c r="A1023" s="2">
        <v>104750</v>
      </c>
      <c r="B1023" s="3"/>
      <c r="C1023" s="3"/>
      <c r="D1023" s="3" t="s">
        <v>45</v>
      </c>
      <c r="E1023" s="3" t="s">
        <v>2013</v>
      </c>
      <c r="F1023" s="16" t="s">
        <v>2014</v>
      </c>
      <c r="G1023" s="45">
        <f t="shared" si="61"/>
        <v>0</v>
      </c>
      <c r="H1023" s="29">
        <v>0</v>
      </c>
      <c r="I1023" s="30">
        <v>0</v>
      </c>
      <c r="J1023" s="27">
        <f t="shared" si="62"/>
        <v>0</v>
      </c>
      <c r="K1023" s="28">
        <f t="shared" si="63"/>
        <v>0</v>
      </c>
      <c r="L1023" s="50">
        <v>0</v>
      </c>
      <c r="M1023" s="2">
        <v>0</v>
      </c>
      <c r="N1023" s="50">
        <v>0</v>
      </c>
      <c r="O1023" s="28">
        <f t="shared" si="64"/>
        <v>0</v>
      </c>
      <c r="P1023" s="43">
        <v>0</v>
      </c>
      <c r="Q1023" s="2">
        <v>0</v>
      </c>
      <c r="R1023" s="2">
        <v>0</v>
      </c>
      <c r="S1023" s="2"/>
    </row>
    <row r="1024" spans="1:19" customFormat="1" x14ac:dyDescent="0.2">
      <c r="A1024" s="2">
        <v>104770</v>
      </c>
      <c r="B1024" s="3"/>
      <c r="C1024" s="3"/>
      <c r="D1024" s="3" t="s">
        <v>45</v>
      </c>
      <c r="E1024" s="3" t="s">
        <v>2015</v>
      </c>
      <c r="F1024" s="16" t="s">
        <v>2016</v>
      </c>
      <c r="G1024" s="45">
        <f t="shared" si="61"/>
        <v>15</v>
      </c>
      <c r="H1024" s="29">
        <v>10</v>
      </c>
      <c r="I1024" s="30">
        <v>1</v>
      </c>
      <c r="J1024" s="27">
        <f t="shared" si="62"/>
        <v>5</v>
      </c>
      <c r="K1024" s="28">
        <f t="shared" si="63"/>
        <v>17</v>
      </c>
      <c r="L1024" s="50">
        <v>0</v>
      </c>
      <c r="M1024" s="2">
        <v>0</v>
      </c>
      <c r="N1024" s="50">
        <v>5</v>
      </c>
      <c r="O1024" s="28">
        <f t="shared" si="64"/>
        <v>17</v>
      </c>
      <c r="P1024" s="43">
        <v>2</v>
      </c>
      <c r="Q1024" s="2">
        <v>17</v>
      </c>
      <c r="R1024" s="2">
        <v>4</v>
      </c>
      <c r="S1024" s="2"/>
    </row>
    <row r="1025" spans="1:19" hidden="1" x14ac:dyDescent="0.2">
      <c r="A1025" s="2">
        <v>104790</v>
      </c>
      <c r="B1025" s="3"/>
      <c r="C1025" s="3"/>
      <c r="D1025" s="3" t="s">
        <v>0</v>
      </c>
      <c r="E1025" s="3" t="s">
        <v>2017</v>
      </c>
      <c r="F1025" s="16" t="s">
        <v>2018</v>
      </c>
      <c r="G1025" s="45">
        <f t="shared" ref="G1025:G1072" si="65">SUM(H1025, J1025)</f>
        <v>0</v>
      </c>
      <c r="H1025" s="29">
        <v>0</v>
      </c>
      <c r="I1025" s="30">
        <v>0</v>
      </c>
      <c r="J1025" s="27">
        <f t="shared" ref="J1025:J1072" si="66">L1025+N1025</f>
        <v>0</v>
      </c>
      <c r="K1025" s="28">
        <f t="shared" ref="K1025:K1072" si="67">MAX(P1025:S1025, M1025)</f>
        <v>0</v>
      </c>
      <c r="L1025" s="50">
        <v>0</v>
      </c>
      <c r="M1025" s="2">
        <v>0</v>
      </c>
      <c r="N1025" s="50">
        <v>0</v>
      </c>
      <c r="O1025" s="28">
        <f t="shared" si="64"/>
        <v>0</v>
      </c>
      <c r="P1025" s="43">
        <v>0</v>
      </c>
      <c r="Q1025" s="2">
        <v>0</v>
      </c>
      <c r="R1025" s="2">
        <v>0</v>
      </c>
      <c r="S1025" s="2"/>
    </row>
    <row r="1026" spans="1:19" customFormat="1" hidden="1" x14ac:dyDescent="0.2">
      <c r="A1026" s="2">
        <v>104800</v>
      </c>
      <c r="B1026" s="3"/>
      <c r="C1026" s="3"/>
      <c r="D1026" s="93" t="s">
        <v>103</v>
      </c>
      <c r="E1026" s="3" t="s">
        <v>2019</v>
      </c>
      <c r="F1026" s="16" t="s">
        <v>2020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2">
        <v>0</v>
      </c>
      <c r="N1026" s="50">
        <v>0</v>
      </c>
      <c r="O1026" s="28">
        <f t="shared" si="64"/>
        <v>0</v>
      </c>
      <c r="P1026" s="43">
        <v>0</v>
      </c>
      <c r="Q1026" s="2">
        <v>0</v>
      </c>
      <c r="R1026" s="2">
        <v>0</v>
      </c>
      <c r="S1026" s="2"/>
    </row>
    <row r="1027" spans="1:19" customFormat="1" x14ac:dyDescent="0.2">
      <c r="A1027" s="2">
        <v>104830</v>
      </c>
      <c r="B1027" s="3"/>
      <c r="C1027" s="3"/>
      <c r="D1027" s="3" t="s">
        <v>45</v>
      </c>
      <c r="E1027" s="3" t="s">
        <v>2021</v>
      </c>
      <c r="F1027" s="16" t="s">
        <v>2022</v>
      </c>
      <c r="G1027" s="45">
        <f t="shared" si="65"/>
        <v>3</v>
      </c>
      <c r="H1027" s="29">
        <v>2</v>
      </c>
      <c r="I1027" s="30">
        <v>4</v>
      </c>
      <c r="J1027" s="27">
        <f t="shared" si="66"/>
        <v>1</v>
      </c>
      <c r="K1027" s="28">
        <f t="shared" si="67"/>
        <v>10</v>
      </c>
      <c r="L1027" s="50">
        <v>0</v>
      </c>
      <c r="M1027" s="2">
        <v>0</v>
      </c>
      <c r="N1027" s="50">
        <v>1</v>
      </c>
      <c r="O1027" s="28">
        <f t="shared" si="64"/>
        <v>10</v>
      </c>
      <c r="P1027" s="43">
        <v>10</v>
      </c>
      <c r="Q1027" s="2">
        <v>0</v>
      </c>
      <c r="R1027" s="2">
        <v>0</v>
      </c>
      <c r="S1027" s="2"/>
    </row>
    <row r="1028" spans="1:19" customFormat="1" x14ac:dyDescent="0.2">
      <c r="A1028" s="2">
        <v>104850</v>
      </c>
      <c r="B1028" s="3"/>
      <c r="C1028" s="3"/>
      <c r="D1028" s="93" t="s">
        <v>98</v>
      </c>
      <c r="E1028" s="3" t="s">
        <v>2023</v>
      </c>
      <c r="F1028" s="16" t="s">
        <v>2024</v>
      </c>
      <c r="G1028" s="45">
        <f t="shared" si="65"/>
        <v>8</v>
      </c>
      <c r="H1028" s="29">
        <v>0</v>
      </c>
      <c r="I1028" s="30">
        <v>0</v>
      </c>
      <c r="J1028" s="27">
        <f t="shared" si="66"/>
        <v>8</v>
      </c>
      <c r="K1028" s="28">
        <f t="shared" si="67"/>
        <v>2</v>
      </c>
      <c r="L1028" s="50">
        <v>1</v>
      </c>
      <c r="M1028" s="2">
        <v>1</v>
      </c>
      <c r="N1028" s="50">
        <v>7</v>
      </c>
      <c r="O1028" s="28">
        <f t="shared" si="64"/>
        <v>2</v>
      </c>
      <c r="P1028" s="43">
        <v>1</v>
      </c>
      <c r="Q1028" s="2">
        <v>2</v>
      </c>
      <c r="R1028" s="2">
        <v>1</v>
      </c>
      <c r="S1028" s="2"/>
    </row>
    <row r="1029" spans="1:19" customFormat="1" x14ac:dyDescent="0.2">
      <c r="A1029" s="2">
        <v>104870</v>
      </c>
      <c r="B1029" s="3"/>
      <c r="C1029" s="3"/>
      <c r="D1029" s="3" t="s">
        <v>45</v>
      </c>
      <c r="E1029" s="3" t="s">
        <v>2025</v>
      </c>
      <c r="F1029" s="16" t="s">
        <v>2026</v>
      </c>
      <c r="G1029" s="45">
        <f t="shared" si="65"/>
        <v>16</v>
      </c>
      <c r="H1029" s="29">
        <v>3</v>
      </c>
      <c r="I1029" s="30">
        <v>1</v>
      </c>
      <c r="J1029" s="27">
        <f t="shared" si="66"/>
        <v>13</v>
      </c>
      <c r="K1029" s="28">
        <f t="shared" si="67"/>
        <v>14</v>
      </c>
      <c r="L1029" s="50">
        <v>0</v>
      </c>
      <c r="M1029" s="2">
        <v>0</v>
      </c>
      <c r="N1029" s="50">
        <v>13</v>
      </c>
      <c r="O1029" s="28">
        <f t="shared" si="64"/>
        <v>14</v>
      </c>
      <c r="P1029" s="43">
        <v>7</v>
      </c>
      <c r="Q1029" s="2">
        <v>8</v>
      </c>
      <c r="R1029" s="2">
        <v>14</v>
      </c>
      <c r="S1029" s="2"/>
    </row>
    <row r="1030" spans="1:19" hidden="1" x14ac:dyDescent="0.2">
      <c r="A1030" s="2">
        <v>104880</v>
      </c>
      <c r="B1030" s="3"/>
      <c r="C1030" s="3"/>
      <c r="D1030" s="3" t="s">
        <v>45</v>
      </c>
      <c r="E1030" s="3" t="s">
        <v>2027</v>
      </c>
      <c r="F1030" s="16" t="s">
        <v>2028</v>
      </c>
      <c r="G1030" s="45">
        <f t="shared" si="65"/>
        <v>0</v>
      </c>
      <c r="H1030" s="29">
        <v>0</v>
      </c>
      <c r="I1030" s="30">
        <v>0</v>
      </c>
      <c r="J1030" s="27">
        <f t="shared" si="66"/>
        <v>0</v>
      </c>
      <c r="K1030" s="28">
        <f t="shared" si="67"/>
        <v>0</v>
      </c>
      <c r="L1030" s="50">
        <v>0</v>
      </c>
      <c r="M1030" s="2">
        <v>0</v>
      </c>
      <c r="N1030" s="50">
        <v>0</v>
      </c>
      <c r="O1030" s="28">
        <f t="shared" si="64"/>
        <v>0</v>
      </c>
      <c r="P1030" s="43">
        <v>0</v>
      </c>
      <c r="Q1030" s="2">
        <v>0</v>
      </c>
      <c r="R1030" s="2">
        <v>0</v>
      </c>
      <c r="S1030" s="2"/>
    </row>
    <row r="1031" spans="1:19" customFormat="1" x14ac:dyDescent="0.2">
      <c r="A1031" s="2">
        <v>104890</v>
      </c>
      <c r="B1031" s="3"/>
      <c r="C1031" s="3"/>
      <c r="D1031" s="3" t="s">
        <v>45</v>
      </c>
      <c r="E1031" s="3" t="s">
        <v>2029</v>
      </c>
      <c r="F1031" s="16" t="s">
        <v>2030</v>
      </c>
      <c r="G1031" s="45">
        <f t="shared" si="65"/>
        <v>30</v>
      </c>
      <c r="H1031" s="29">
        <v>24</v>
      </c>
      <c r="I1031" s="30">
        <v>40</v>
      </c>
      <c r="J1031" s="27">
        <f t="shared" si="66"/>
        <v>6</v>
      </c>
      <c r="K1031" s="28">
        <f t="shared" si="67"/>
        <v>5</v>
      </c>
      <c r="L1031" s="50">
        <v>0</v>
      </c>
      <c r="M1031" s="2">
        <v>0</v>
      </c>
      <c r="N1031" s="50">
        <v>6</v>
      </c>
      <c r="O1031" s="28">
        <f t="shared" si="64"/>
        <v>5</v>
      </c>
      <c r="P1031" s="43">
        <v>2</v>
      </c>
      <c r="Q1031" s="2">
        <v>5</v>
      </c>
      <c r="R1031" s="2">
        <v>1</v>
      </c>
      <c r="S1031" s="2"/>
    </row>
    <row r="1032" spans="1:19" x14ac:dyDescent="0.2">
      <c r="A1032" s="2">
        <v>104900</v>
      </c>
      <c r="B1032" s="3"/>
      <c r="C1032" s="3"/>
      <c r="D1032" s="3" t="s">
        <v>45</v>
      </c>
      <c r="E1032" s="3" t="s">
        <v>2031</v>
      </c>
      <c r="F1032" s="16" t="s">
        <v>2032</v>
      </c>
      <c r="G1032" s="45">
        <f t="shared" si="65"/>
        <v>20</v>
      </c>
      <c r="H1032" s="29">
        <v>10</v>
      </c>
      <c r="I1032" s="30">
        <v>16</v>
      </c>
      <c r="J1032" s="27">
        <f t="shared" si="66"/>
        <v>10</v>
      </c>
      <c r="K1032" s="28">
        <f t="shared" si="67"/>
        <v>40</v>
      </c>
      <c r="L1032" s="50">
        <v>1</v>
      </c>
      <c r="M1032" s="2">
        <v>1</v>
      </c>
      <c r="N1032" s="50">
        <v>9</v>
      </c>
      <c r="O1032" s="28">
        <f t="shared" si="64"/>
        <v>40</v>
      </c>
      <c r="P1032" s="43">
        <v>40</v>
      </c>
      <c r="Q1032" s="2">
        <v>7</v>
      </c>
      <c r="R1032" s="2">
        <v>8</v>
      </c>
      <c r="S1032" s="2"/>
    </row>
    <row r="1033" spans="1:19" customFormat="1" x14ac:dyDescent="0.2">
      <c r="A1033" s="2">
        <v>104930</v>
      </c>
      <c r="B1033" s="3"/>
      <c r="C1033" s="3"/>
      <c r="D1033" s="3" t="s">
        <v>0</v>
      </c>
      <c r="E1033" s="3" t="s">
        <v>2033</v>
      </c>
      <c r="F1033" s="16" t="s">
        <v>2034</v>
      </c>
      <c r="G1033" s="45">
        <f t="shared" si="65"/>
        <v>1</v>
      </c>
      <c r="H1033" s="29">
        <v>0</v>
      </c>
      <c r="I1033" s="30">
        <v>0</v>
      </c>
      <c r="J1033" s="27">
        <f t="shared" si="66"/>
        <v>1</v>
      </c>
      <c r="K1033" s="28">
        <f t="shared" si="67"/>
        <v>1</v>
      </c>
      <c r="L1033" s="50">
        <v>0</v>
      </c>
      <c r="M1033" s="2">
        <v>0</v>
      </c>
      <c r="N1033" s="50">
        <v>1</v>
      </c>
      <c r="O1033" s="28">
        <f t="shared" si="64"/>
        <v>1</v>
      </c>
      <c r="P1033" s="43">
        <v>1</v>
      </c>
      <c r="Q1033" s="2">
        <v>0</v>
      </c>
      <c r="R1033" s="2">
        <v>0</v>
      </c>
      <c r="S1033" s="2"/>
    </row>
    <row r="1034" spans="1:19" customFormat="1" hidden="1" x14ac:dyDescent="0.2">
      <c r="A1034" s="2">
        <v>104940</v>
      </c>
      <c r="B1034" s="3"/>
      <c r="C1034" s="3"/>
      <c r="D1034" s="93" t="s">
        <v>215</v>
      </c>
      <c r="E1034" s="3" t="s">
        <v>2035</v>
      </c>
      <c r="F1034" s="16" t="s">
        <v>2036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/>
    </row>
    <row r="1035" spans="1:19" customFormat="1" x14ac:dyDescent="0.2">
      <c r="A1035" s="2">
        <v>104950</v>
      </c>
      <c r="B1035" s="3"/>
      <c r="C1035" s="3"/>
      <c r="D1035" s="3" t="s">
        <v>0</v>
      </c>
      <c r="E1035" s="3" t="s">
        <v>2037</v>
      </c>
      <c r="F1035" s="16" t="s">
        <v>2038</v>
      </c>
      <c r="G1035" s="45">
        <f t="shared" si="65"/>
        <v>5</v>
      </c>
      <c r="H1035" s="29">
        <v>4</v>
      </c>
      <c r="I1035" s="30">
        <v>1</v>
      </c>
      <c r="J1035" s="27">
        <f t="shared" si="66"/>
        <v>1</v>
      </c>
      <c r="K1035" s="28">
        <f t="shared" si="67"/>
        <v>1</v>
      </c>
      <c r="L1035" s="50">
        <v>0</v>
      </c>
      <c r="M1035" s="2">
        <v>0</v>
      </c>
      <c r="N1035" s="50">
        <v>1</v>
      </c>
      <c r="O1035" s="28">
        <f t="shared" si="64"/>
        <v>1</v>
      </c>
      <c r="P1035" s="43">
        <v>1</v>
      </c>
      <c r="Q1035" s="2">
        <v>0</v>
      </c>
      <c r="R1035" s="2">
        <v>0</v>
      </c>
      <c r="S1035" s="2"/>
    </row>
    <row r="1036" spans="1:19" x14ac:dyDescent="0.2">
      <c r="A1036" s="2">
        <v>104970</v>
      </c>
      <c r="B1036" s="3"/>
      <c r="C1036" s="3"/>
      <c r="D1036" s="3" t="s">
        <v>0</v>
      </c>
      <c r="E1036" s="3" t="s">
        <v>2039</v>
      </c>
      <c r="F1036" s="16" t="s">
        <v>2040</v>
      </c>
      <c r="G1036" s="45">
        <f t="shared" si="65"/>
        <v>2</v>
      </c>
      <c r="H1036" s="29">
        <v>1</v>
      </c>
      <c r="I1036" s="30">
        <v>1</v>
      </c>
      <c r="J1036" s="27">
        <f t="shared" si="66"/>
        <v>1</v>
      </c>
      <c r="K1036" s="28">
        <f t="shared" si="67"/>
        <v>2</v>
      </c>
      <c r="L1036" s="50">
        <v>0</v>
      </c>
      <c r="M1036" s="2">
        <v>0</v>
      </c>
      <c r="N1036" s="50">
        <v>1</v>
      </c>
      <c r="O1036" s="28">
        <f t="shared" si="64"/>
        <v>2</v>
      </c>
      <c r="P1036" s="43">
        <v>2</v>
      </c>
      <c r="Q1036" s="2">
        <v>0</v>
      </c>
      <c r="R1036" s="2">
        <v>0</v>
      </c>
      <c r="S1036" s="2"/>
    </row>
    <row r="1037" spans="1:19" customFormat="1" x14ac:dyDescent="0.2">
      <c r="A1037" s="2">
        <v>104990</v>
      </c>
      <c r="B1037" s="3"/>
      <c r="C1037" s="3"/>
      <c r="D1037" s="3" t="s">
        <v>45</v>
      </c>
      <c r="E1037" s="3" t="s">
        <v>2041</v>
      </c>
      <c r="F1037" s="16" t="s">
        <v>2042</v>
      </c>
      <c r="G1037" s="45">
        <f t="shared" si="65"/>
        <v>8</v>
      </c>
      <c r="H1037" s="29">
        <v>4</v>
      </c>
      <c r="I1037" s="30">
        <v>2</v>
      </c>
      <c r="J1037" s="27">
        <f t="shared" si="66"/>
        <v>4</v>
      </c>
      <c r="K1037" s="28">
        <f t="shared" si="67"/>
        <v>12</v>
      </c>
      <c r="L1037" s="50">
        <v>0</v>
      </c>
      <c r="M1037" s="2">
        <v>0</v>
      </c>
      <c r="N1037" s="50">
        <v>4</v>
      </c>
      <c r="O1037" s="28">
        <f t="shared" si="64"/>
        <v>12</v>
      </c>
      <c r="P1037" s="43">
        <v>12</v>
      </c>
      <c r="Q1037" s="2">
        <v>0</v>
      </c>
      <c r="R1037" s="2">
        <v>8</v>
      </c>
      <c r="S1037" s="2"/>
    </row>
    <row r="1038" spans="1:19" hidden="1" x14ac:dyDescent="0.2">
      <c r="A1038" s="2">
        <v>105070</v>
      </c>
      <c r="B1038" s="3" t="s">
        <v>52</v>
      </c>
      <c r="C1038" s="3" t="s">
        <v>52</v>
      </c>
      <c r="D1038" s="3"/>
      <c r="E1038" s="3" t="s">
        <v>2043</v>
      </c>
      <c r="F1038" s="16"/>
      <c r="G1038" s="45">
        <f t="shared" si="65"/>
        <v>0</v>
      </c>
      <c r="H1038" s="29">
        <v>0</v>
      </c>
      <c r="I1038" s="30">
        <v>0</v>
      </c>
      <c r="J1038" s="27">
        <f t="shared" si="66"/>
        <v>0</v>
      </c>
      <c r="K1038" s="28">
        <f t="shared" si="67"/>
        <v>0</v>
      </c>
      <c r="L1038" s="50">
        <v>0</v>
      </c>
      <c r="M1038" s="2">
        <v>0</v>
      </c>
      <c r="N1038" s="50">
        <v>0</v>
      </c>
      <c r="O1038" s="28">
        <f t="shared" si="64"/>
        <v>0</v>
      </c>
      <c r="P1038" s="43">
        <v>0</v>
      </c>
      <c r="Q1038" s="2">
        <v>0</v>
      </c>
      <c r="R1038" s="2">
        <v>0</v>
      </c>
      <c r="S1038" s="2"/>
    </row>
    <row r="1039" spans="1:19" customFormat="1" x14ac:dyDescent="0.2">
      <c r="A1039" s="2">
        <v>105090</v>
      </c>
      <c r="B1039" s="3"/>
      <c r="C1039" s="3"/>
      <c r="D1039" s="3" t="s">
        <v>0</v>
      </c>
      <c r="E1039" s="3" t="s">
        <v>2044</v>
      </c>
      <c r="F1039" s="16" t="s">
        <v>2045</v>
      </c>
      <c r="G1039" s="45">
        <f t="shared" si="65"/>
        <v>10</v>
      </c>
      <c r="H1039" s="29">
        <v>10</v>
      </c>
      <c r="I1039" s="30">
        <v>2</v>
      </c>
      <c r="J1039" s="27">
        <f t="shared" si="66"/>
        <v>0</v>
      </c>
      <c r="K1039" s="28">
        <f t="shared" si="67"/>
        <v>0</v>
      </c>
      <c r="L1039" s="50">
        <v>0</v>
      </c>
      <c r="M1039" s="2">
        <v>0</v>
      </c>
      <c r="N1039" s="50">
        <v>0</v>
      </c>
      <c r="O1039" s="28">
        <f t="shared" si="64"/>
        <v>0</v>
      </c>
      <c r="P1039" s="43">
        <v>0</v>
      </c>
      <c r="Q1039" s="2">
        <v>0</v>
      </c>
      <c r="R1039" s="2">
        <v>0</v>
      </c>
      <c r="S1039" s="2"/>
    </row>
    <row r="1040" spans="1:19" customFormat="1" hidden="1" x14ac:dyDescent="0.2">
      <c r="A1040" s="2">
        <v>105170</v>
      </c>
      <c r="B1040" s="3" t="s">
        <v>52</v>
      </c>
      <c r="C1040" s="3" t="s">
        <v>52</v>
      </c>
      <c r="D1040" s="3"/>
      <c r="E1040" s="3" t="s">
        <v>2046</v>
      </c>
      <c r="F1040" s="16"/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2">
        <v>0</v>
      </c>
      <c r="N1040" s="50">
        <v>0</v>
      </c>
      <c r="O1040" s="28">
        <f t="shared" si="64"/>
        <v>0</v>
      </c>
      <c r="P1040" s="43">
        <v>0</v>
      </c>
      <c r="Q1040" s="2">
        <v>0</v>
      </c>
      <c r="R1040" s="2">
        <v>0</v>
      </c>
      <c r="S1040" s="2"/>
    </row>
    <row r="1041" spans="1:19" customFormat="1" hidden="1" x14ac:dyDescent="0.2">
      <c r="A1041" s="2">
        <v>105210</v>
      </c>
      <c r="B1041" s="3"/>
      <c r="C1041" s="3"/>
      <c r="D1041" s="93" t="s">
        <v>98</v>
      </c>
      <c r="E1041" s="3" t="s">
        <v>2047</v>
      </c>
      <c r="F1041" s="16" t="s">
        <v>2048</v>
      </c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/>
    </row>
    <row r="1042" spans="1:19" customFormat="1" hidden="1" x14ac:dyDescent="0.2">
      <c r="A1042" s="2">
        <v>105230</v>
      </c>
      <c r="B1042" s="3" t="s">
        <v>52</v>
      </c>
      <c r="C1042" s="3" t="s">
        <v>52</v>
      </c>
      <c r="D1042" s="3"/>
      <c r="E1042" s="3" t="s">
        <v>2049</v>
      </c>
      <c r="F1042" s="16"/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/>
    </row>
    <row r="1043" spans="1:19" x14ac:dyDescent="0.2">
      <c r="A1043" s="2">
        <v>105260</v>
      </c>
      <c r="B1043" s="3"/>
      <c r="C1043" s="3"/>
      <c r="D1043" s="93" t="s">
        <v>98</v>
      </c>
      <c r="E1043" s="3" t="s">
        <v>2050</v>
      </c>
      <c r="F1043" s="16" t="s">
        <v>2051</v>
      </c>
      <c r="G1043" s="45">
        <f t="shared" si="65"/>
        <v>1</v>
      </c>
      <c r="H1043" s="29">
        <v>0</v>
      </c>
      <c r="I1043" s="30">
        <v>0</v>
      </c>
      <c r="J1043" s="27">
        <f t="shared" si="66"/>
        <v>1</v>
      </c>
      <c r="K1043" s="28">
        <f t="shared" si="67"/>
        <v>9</v>
      </c>
      <c r="L1043" s="50">
        <v>0</v>
      </c>
      <c r="M1043" s="2">
        <v>0</v>
      </c>
      <c r="N1043" s="50">
        <v>1</v>
      </c>
      <c r="O1043" s="28">
        <f t="shared" si="64"/>
        <v>9</v>
      </c>
      <c r="P1043" s="43">
        <v>9</v>
      </c>
      <c r="Q1043" s="2">
        <v>0</v>
      </c>
      <c r="R1043" s="2">
        <v>0</v>
      </c>
      <c r="S1043" s="2"/>
    </row>
    <row r="1044" spans="1:19" customFormat="1" hidden="1" x14ac:dyDescent="0.2">
      <c r="A1044" s="2">
        <v>105280</v>
      </c>
      <c r="B1044" s="3" t="s">
        <v>52</v>
      </c>
      <c r="C1044" s="3" t="s">
        <v>52</v>
      </c>
      <c r="D1044" s="3"/>
      <c r="E1044" s="3" t="s">
        <v>2052</v>
      </c>
      <c r="F1044" s="16"/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/>
    </row>
    <row r="1045" spans="1:19" hidden="1" x14ac:dyDescent="0.2">
      <c r="A1045" s="2">
        <v>105350</v>
      </c>
      <c r="B1045" s="3" t="s">
        <v>112</v>
      </c>
      <c r="C1045" s="3" t="s">
        <v>112</v>
      </c>
      <c r="D1045" s="3" t="s">
        <v>113</v>
      </c>
      <c r="E1045" s="3" t="s">
        <v>2053</v>
      </c>
      <c r="F1045" s="16" t="s">
        <v>2054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/>
    </row>
    <row r="1046" spans="1:19" customFormat="1" hidden="1" x14ac:dyDescent="0.2">
      <c r="A1046" s="2">
        <v>105480</v>
      </c>
      <c r="B1046" s="3"/>
      <c r="C1046" s="3"/>
      <c r="D1046" s="3" t="s">
        <v>121</v>
      </c>
      <c r="E1046" s="3" t="s">
        <v>2055</v>
      </c>
      <c r="F1046" s="16" t="s">
        <v>2056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2">
        <v>0</v>
      </c>
      <c r="N1046" s="50">
        <v>0</v>
      </c>
      <c r="O1046" s="28">
        <f t="shared" si="64"/>
        <v>0</v>
      </c>
      <c r="P1046" s="43">
        <v>0</v>
      </c>
      <c r="Q1046" s="2">
        <v>0</v>
      </c>
      <c r="R1046" s="2">
        <v>0</v>
      </c>
      <c r="S1046" s="2"/>
    </row>
    <row r="1047" spans="1:19" customFormat="1" x14ac:dyDescent="0.2">
      <c r="A1047" s="2">
        <v>105500</v>
      </c>
      <c r="B1047" s="3"/>
      <c r="C1047" s="3"/>
      <c r="D1047" s="3" t="s">
        <v>45</v>
      </c>
      <c r="E1047" s="3" t="s">
        <v>2057</v>
      </c>
      <c r="F1047" s="16" t="s">
        <v>2058</v>
      </c>
      <c r="G1047" s="45">
        <f t="shared" si="65"/>
        <v>25</v>
      </c>
      <c r="H1047" s="29">
        <v>22</v>
      </c>
      <c r="I1047" s="30">
        <v>6</v>
      </c>
      <c r="J1047" s="27">
        <f t="shared" si="66"/>
        <v>3</v>
      </c>
      <c r="K1047" s="28">
        <f t="shared" si="67"/>
        <v>6</v>
      </c>
      <c r="L1047" s="50">
        <v>0</v>
      </c>
      <c r="M1047" s="2">
        <v>0</v>
      </c>
      <c r="N1047" s="50">
        <v>3</v>
      </c>
      <c r="O1047" s="28">
        <f t="shared" si="64"/>
        <v>6</v>
      </c>
      <c r="P1047" s="43">
        <v>0</v>
      </c>
      <c r="Q1047" s="2">
        <v>6</v>
      </c>
      <c r="R1047" s="2">
        <v>0</v>
      </c>
      <c r="S1047" s="2"/>
    </row>
    <row r="1048" spans="1:19" customFormat="1" hidden="1" x14ac:dyDescent="0.2">
      <c r="A1048" s="2">
        <v>105520</v>
      </c>
      <c r="B1048" s="3"/>
      <c r="C1048" s="3"/>
      <c r="D1048" s="93" t="s">
        <v>103</v>
      </c>
      <c r="E1048" s="3" t="s">
        <v>2059</v>
      </c>
      <c r="F1048" s="16" t="s">
        <v>2060</v>
      </c>
      <c r="G1048" s="45">
        <f t="shared" si="65"/>
        <v>0</v>
      </c>
      <c r="H1048" s="29">
        <v>0</v>
      </c>
      <c r="I1048" s="30">
        <v>0</v>
      </c>
      <c r="J1048" s="27">
        <f t="shared" si="66"/>
        <v>0</v>
      </c>
      <c r="K1048" s="28">
        <f t="shared" si="67"/>
        <v>0</v>
      </c>
      <c r="L1048" s="50">
        <v>0</v>
      </c>
      <c r="M1048" s="2">
        <v>0</v>
      </c>
      <c r="N1048" s="50">
        <v>0</v>
      </c>
      <c r="O1048" s="28">
        <f t="shared" si="64"/>
        <v>0</v>
      </c>
      <c r="P1048" s="43">
        <v>0</v>
      </c>
      <c r="Q1048" s="2">
        <v>0</v>
      </c>
      <c r="R1048" s="2">
        <v>0</v>
      </c>
      <c r="S1048" s="2"/>
    </row>
    <row r="1049" spans="1:19" customFormat="1" hidden="1" x14ac:dyDescent="0.2">
      <c r="A1049" s="2">
        <v>105540</v>
      </c>
      <c r="B1049" s="3" t="s">
        <v>52</v>
      </c>
      <c r="C1049" s="3" t="s">
        <v>52</v>
      </c>
      <c r="D1049" s="3"/>
      <c r="E1049" s="3" t="s">
        <v>2061</v>
      </c>
      <c r="F1049" s="16"/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/>
    </row>
    <row r="1050" spans="1:19" customFormat="1" hidden="1" x14ac:dyDescent="0.2">
      <c r="A1050" s="2">
        <v>105570</v>
      </c>
      <c r="B1050" s="3"/>
      <c r="C1050" s="3"/>
      <c r="D1050" s="93" t="s">
        <v>83</v>
      </c>
      <c r="E1050" s="3" t="s">
        <v>2062</v>
      </c>
      <c r="F1050" s="16" t="s">
        <v>2063</v>
      </c>
      <c r="G1050" s="45">
        <f t="shared" si="65"/>
        <v>0</v>
      </c>
      <c r="H1050" s="29">
        <v>0</v>
      </c>
      <c r="I1050" s="30">
        <v>0</v>
      </c>
      <c r="J1050" s="27">
        <f t="shared" si="66"/>
        <v>0</v>
      </c>
      <c r="K1050" s="28">
        <f t="shared" si="67"/>
        <v>0</v>
      </c>
      <c r="L1050" s="50">
        <v>0</v>
      </c>
      <c r="M1050" s="2">
        <v>0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/>
    </row>
    <row r="1051" spans="1:19" customFormat="1" x14ac:dyDescent="0.2">
      <c r="A1051" s="2">
        <v>105660</v>
      </c>
      <c r="B1051" s="3"/>
      <c r="C1051" s="3"/>
      <c r="D1051" s="3" t="s">
        <v>45</v>
      </c>
      <c r="E1051" s="3" t="s">
        <v>2064</v>
      </c>
      <c r="F1051" s="16" t="s">
        <v>2065</v>
      </c>
      <c r="G1051" s="45">
        <f t="shared" si="65"/>
        <v>2</v>
      </c>
      <c r="H1051" s="29">
        <v>0</v>
      </c>
      <c r="I1051" s="30">
        <v>0</v>
      </c>
      <c r="J1051" s="27">
        <f t="shared" si="66"/>
        <v>2</v>
      </c>
      <c r="K1051" s="28">
        <f t="shared" si="67"/>
        <v>3</v>
      </c>
      <c r="L1051" s="50">
        <v>0</v>
      </c>
      <c r="M1051" s="2">
        <v>0</v>
      </c>
      <c r="N1051" s="50">
        <v>2</v>
      </c>
      <c r="O1051" s="28">
        <f t="shared" si="64"/>
        <v>3</v>
      </c>
      <c r="P1051" s="43">
        <v>0</v>
      </c>
      <c r="Q1051" s="2">
        <v>3</v>
      </c>
      <c r="R1051" s="2">
        <v>1</v>
      </c>
      <c r="S1051" s="2"/>
    </row>
    <row r="1052" spans="1:19" customFormat="1" x14ac:dyDescent="0.2">
      <c r="A1052" s="2">
        <v>105670</v>
      </c>
      <c r="B1052" s="3"/>
      <c r="C1052" s="3"/>
      <c r="D1052" s="3" t="s">
        <v>45</v>
      </c>
      <c r="E1052" s="3" t="s">
        <v>2066</v>
      </c>
      <c r="F1052" s="16" t="s">
        <v>2067</v>
      </c>
      <c r="G1052" s="45">
        <f t="shared" si="65"/>
        <v>27</v>
      </c>
      <c r="H1052" s="29">
        <v>20</v>
      </c>
      <c r="I1052" s="30">
        <v>13</v>
      </c>
      <c r="J1052" s="27">
        <f t="shared" si="66"/>
        <v>7</v>
      </c>
      <c r="K1052" s="28">
        <f t="shared" si="67"/>
        <v>7</v>
      </c>
      <c r="L1052" s="50">
        <v>0</v>
      </c>
      <c r="M1052" s="2">
        <v>0</v>
      </c>
      <c r="N1052" s="50">
        <v>7</v>
      </c>
      <c r="O1052" s="28">
        <f t="shared" si="64"/>
        <v>7</v>
      </c>
      <c r="P1052" s="43">
        <v>5</v>
      </c>
      <c r="Q1052" s="2">
        <v>7</v>
      </c>
      <c r="R1052" s="2">
        <v>1</v>
      </c>
      <c r="S1052" s="2"/>
    </row>
    <row r="1053" spans="1:19" hidden="1" x14ac:dyDescent="0.2">
      <c r="A1053" s="2">
        <v>105680</v>
      </c>
      <c r="B1053" s="3"/>
      <c r="C1053" s="3"/>
      <c r="D1053" s="93" t="s">
        <v>98</v>
      </c>
      <c r="E1053" s="3" t="s">
        <v>2068</v>
      </c>
      <c r="F1053" s="16" t="s">
        <v>2069</v>
      </c>
      <c r="G1053" s="45">
        <f t="shared" si="65"/>
        <v>0</v>
      </c>
      <c r="H1053" s="29">
        <v>0</v>
      </c>
      <c r="I1053" s="30">
        <v>0</v>
      </c>
      <c r="J1053" s="27">
        <f t="shared" si="66"/>
        <v>0</v>
      </c>
      <c r="K1053" s="28">
        <f t="shared" si="67"/>
        <v>0</v>
      </c>
      <c r="L1053" s="50">
        <v>0</v>
      </c>
      <c r="M1053" s="2">
        <v>0</v>
      </c>
      <c r="N1053" s="50">
        <v>0</v>
      </c>
      <c r="O1053" s="28">
        <f t="shared" si="64"/>
        <v>0</v>
      </c>
      <c r="P1053" s="43">
        <v>0</v>
      </c>
      <c r="Q1053" s="2">
        <v>0</v>
      </c>
      <c r="R1053" s="2">
        <v>0</v>
      </c>
      <c r="S1053" s="2"/>
    </row>
    <row r="1054" spans="1:19" customFormat="1" x14ac:dyDescent="0.2">
      <c r="A1054" s="2">
        <v>105720</v>
      </c>
      <c r="B1054" s="3"/>
      <c r="C1054" s="3"/>
      <c r="D1054" s="3" t="s">
        <v>45</v>
      </c>
      <c r="E1054" s="3" t="s">
        <v>2070</v>
      </c>
      <c r="F1054" s="16" t="s">
        <v>2071</v>
      </c>
      <c r="G1054" s="45">
        <f t="shared" si="65"/>
        <v>4</v>
      </c>
      <c r="H1054" s="29">
        <v>2</v>
      </c>
      <c r="I1054" s="30">
        <v>2</v>
      </c>
      <c r="J1054" s="27">
        <f t="shared" si="66"/>
        <v>2</v>
      </c>
      <c r="K1054" s="28">
        <f t="shared" si="67"/>
        <v>5</v>
      </c>
      <c r="L1054" s="50">
        <v>0</v>
      </c>
      <c r="M1054" s="2">
        <v>0</v>
      </c>
      <c r="N1054" s="50">
        <v>2</v>
      </c>
      <c r="O1054" s="28">
        <f t="shared" si="64"/>
        <v>5</v>
      </c>
      <c r="P1054" s="43">
        <v>0</v>
      </c>
      <c r="Q1054" s="2">
        <v>5</v>
      </c>
      <c r="R1054" s="2">
        <v>0</v>
      </c>
      <c r="S1054" s="2"/>
    </row>
    <row r="1055" spans="1:19" customFormat="1" hidden="1" x14ac:dyDescent="0.2">
      <c r="A1055" s="2">
        <v>105750</v>
      </c>
      <c r="B1055" s="3" t="s">
        <v>52</v>
      </c>
      <c r="C1055" s="3" t="s">
        <v>52</v>
      </c>
      <c r="D1055" s="3"/>
      <c r="E1055" s="3" t="s">
        <v>2072</v>
      </c>
      <c r="F1055" s="16"/>
      <c r="G1055" s="45">
        <f t="shared" si="65"/>
        <v>0</v>
      </c>
      <c r="H1055" s="29">
        <v>0</v>
      </c>
      <c r="I1055" s="30">
        <v>0</v>
      </c>
      <c r="J1055" s="27">
        <f t="shared" si="66"/>
        <v>0</v>
      </c>
      <c r="K1055" s="28">
        <f t="shared" si="67"/>
        <v>0</v>
      </c>
      <c r="L1055" s="50">
        <v>0</v>
      </c>
      <c r="M1055" s="2">
        <v>0</v>
      </c>
      <c r="N1055" s="50">
        <v>0</v>
      </c>
      <c r="O1055" s="28">
        <f t="shared" si="64"/>
        <v>0</v>
      </c>
      <c r="P1055" s="43">
        <v>0</v>
      </c>
      <c r="Q1055" s="2">
        <v>0</v>
      </c>
      <c r="R1055" s="2">
        <v>0</v>
      </c>
      <c r="S1055" s="2"/>
    </row>
    <row r="1056" spans="1:19" hidden="1" x14ac:dyDescent="0.2">
      <c r="A1056" s="2">
        <v>105790</v>
      </c>
      <c r="B1056" s="3"/>
      <c r="C1056" s="3"/>
      <c r="D1056" s="93" t="s">
        <v>83</v>
      </c>
      <c r="E1056" s="3" t="s">
        <v>2073</v>
      </c>
      <c r="F1056" s="16" t="s">
        <v>2074</v>
      </c>
      <c r="G1056" s="45">
        <f t="shared" si="65"/>
        <v>0</v>
      </c>
      <c r="H1056" s="29">
        <v>0</v>
      </c>
      <c r="I1056" s="30">
        <v>0</v>
      </c>
      <c r="J1056" s="27">
        <f t="shared" si="66"/>
        <v>0</v>
      </c>
      <c r="K1056" s="28">
        <f t="shared" si="67"/>
        <v>0</v>
      </c>
      <c r="L1056" s="50">
        <v>0</v>
      </c>
      <c r="M1056" s="2">
        <v>0</v>
      </c>
      <c r="N1056" s="50">
        <v>0</v>
      </c>
      <c r="O1056" s="28">
        <f t="shared" si="64"/>
        <v>0</v>
      </c>
      <c r="P1056" s="43">
        <v>0</v>
      </c>
      <c r="Q1056" s="2">
        <v>0</v>
      </c>
      <c r="R1056" s="2">
        <v>0</v>
      </c>
      <c r="S1056" s="2"/>
    </row>
    <row r="1057" spans="1:19" customFormat="1" x14ac:dyDescent="0.2">
      <c r="A1057" s="2">
        <v>105830</v>
      </c>
      <c r="B1057" s="3"/>
      <c r="C1057" s="3"/>
      <c r="D1057" s="3" t="s">
        <v>45</v>
      </c>
      <c r="E1057" s="3" t="s">
        <v>2075</v>
      </c>
      <c r="F1057" s="16" t="s">
        <v>2076</v>
      </c>
      <c r="G1057" s="45">
        <f t="shared" si="65"/>
        <v>13</v>
      </c>
      <c r="H1057" s="29">
        <v>7</v>
      </c>
      <c r="I1057" s="30">
        <v>1</v>
      </c>
      <c r="J1057" s="27">
        <f t="shared" si="66"/>
        <v>6</v>
      </c>
      <c r="K1057" s="28">
        <f t="shared" si="67"/>
        <v>2</v>
      </c>
      <c r="L1057" s="50">
        <v>0</v>
      </c>
      <c r="M1057" s="2">
        <v>0</v>
      </c>
      <c r="N1057" s="50">
        <v>6</v>
      </c>
      <c r="O1057" s="28">
        <f t="shared" si="64"/>
        <v>2</v>
      </c>
      <c r="P1057" s="43">
        <v>2</v>
      </c>
      <c r="Q1057" s="2">
        <v>2</v>
      </c>
      <c r="R1057" s="2">
        <v>0</v>
      </c>
      <c r="S1057" s="2"/>
    </row>
    <row r="1058" spans="1:19" hidden="1" x14ac:dyDescent="0.2">
      <c r="A1058" s="2">
        <v>105950</v>
      </c>
      <c r="B1058" s="3"/>
      <c r="C1058" s="3"/>
      <c r="D1058" s="3" t="s">
        <v>548</v>
      </c>
      <c r="E1058" s="3" t="s">
        <v>2077</v>
      </c>
      <c r="F1058" s="16" t="s">
        <v>2078</v>
      </c>
      <c r="G1058" s="45">
        <f t="shared" si="65"/>
        <v>0</v>
      </c>
      <c r="H1058" s="29">
        <v>0</v>
      </c>
      <c r="I1058" s="30">
        <v>0</v>
      </c>
      <c r="J1058" s="27">
        <f t="shared" si="66"/>
        <v>0</v>
      </c>
      <c r="K1058" s="28">
        <f t="shared" si="67"/>
        <v>0</v>
      </c>
      <c r="L1058" s="50">
        <v>0</v>
      </c>
      <c r="M1058" s="2">
        <v>0</v>
      </c>
      <c r="N1058" s="50">
        <v>0</v>
      </c>
      <c r="O1058" s="28">
        <f t="shared" si="64"/>
        <v>0</v>
      </c>
      <c r="P1058" s="43">
        <v>0</v>
      </c>
      <c r="Q1058" s="2">
        <v>0</v>
      </c>
      <c r="R1058" s="2">
        <v>0</v>
      </c>
      <c r="S1058" s="2"/>
    </row>
    <row r="1059" spans="1:19" customFormat="1" x14ac:dyDescent="0.2">
      <c r="A1059" s="2">
        <v>105980</v>
      </c>
      <c r="B1059" s="3"/>
      <c r="C1059" s="3"/>
      <c r="D1059" s="93" t="s">
        <v>83</v>
      </c>
      <c r="E1059" s="3" t="s">
        <v>2079</v>
      </c>
      <c r="F1059" s="16" t="s">
        <v>2080</v>
      </c>
      <c r="G1059" s="45">
        <f t="shared" si="65"/>
        <v>34</v>
      </c>
      <c r="H1059" s="29">
        <v>30</v>
      </c>
      <c r="I1059" s="30">
        <v>20</v>
      </c>
      <c r="J1059" s="27">
        <f t="shared" si="66"/>
        <v>4</v>
      </c>
      <c r="K1059" s="28">
        <f t="shared" si="67"/>
        <v>11</v>
      </c>
      <c r="L1059" s="50">
        <v>0</v>
      </c>
      <c r="M1059" s="2">
        <v>0</v>
      </c>
      <c r="N1059" s="50">
        <v>4</v>
      </c>
      <c r="O1059" s="28">
        <f t="shared" si="64"/>
        <v>11</v>
      </c>
      <c r="P1059" s="43">
        <v>1</v>
      </c>
      <c r="Q1059" s="2">
        <v>11</v>
      </c>
      <c r="R1059" s="2">
        <v>0</v>
      </c>
      <c r="S1059" s="2"/>
    </row>
    <row r="1060" spans="1:19" hidden="1" x14ac:dyDescent="0.2">
      <c r="A1060" s="2">
        <v>106000</v>
      </c>
      <c r="B1060" s="3" t="s">
        <v>52</v>
      </c>
      <c r="C1060" s="3" t="s">
        <v>52</v>
      </c>
      <c r="D1060" s="93" t="s">
        <v>215</v>
      </c>
      <c r="E1060" s="3" t="s">
        <v>2081</v>
      </c>
      <c r="F1060" s="16" t="s">
        <v>2082</v>
      </c>
      <c r="G1060" s="45">
        <f t="shared" si="65"/>
        <v>0</v>
      </c>
      <c r="H1060" s="29">
        <v>0</v>
      </c>
      <c r="I1060" s="30">
        <v>0</v>
      </c>
      <c r="J1060" s="27">
        <f t="shared" si="66"/>
        <v>0</v>
      </c>
      <c r="K1060" s="28">
        <f t="shared" si="67"/>
        <v>0</v>
      </c>
      <c r="L1060" s="50">
        <v>0</v>
      </c>
      <c r="M1060" s="2">
        <v>0</v>
      </c>
      <c r="N1060" s="50">
        <v>0</v>
      </c>
      <c r="O1060" s="28">
        <f t="shared" ref="O1060:O1072" si="68">MAX(P1060:S1060)</f>
        <v>0</v>
      </c>
      <c r="P1060" s="43">
        <v>0</v>
      </c>
      <c r="Q1060" s="2">
        <v>0</v>
      </c>
      <c r="R1060" s="2">
        <v>0</v>
      </c>
      <c r="S1060" s="2"/>
    </row>
    <row r="1061" spans="1:19" customFormat="1" hidden="1" x14ac:dyDescent="0.2">
      <c r="A1061" s="2">
        <v>106030</v>
      </c>
      <c r="B1061" s="3"/>
      <c r="C1061" s="3"/>
      <c r="D1061" s="3" t="s">
        <v>0</v>
      </c>
      <c r="E1061" s="3" t="s">
        <v>2083</v>
      </c>
      <c r="F1061" s="16" t="s">
        <v>2084</v>
      </c>
      <c r="G1061" s="45">
        <f t="shared" si="65"/>
        <v>0</v>
      </c>
      <c r="H1061" s="29">
        <v>0</v>
      </c>
      <c r="I1061" s="30">
        <v>0</v>
      </c>
      <c r="J1061" s="27">
        <f t="shared" si="66"/>
        <v>0</v>
      </c>
      <c r="K1061" s="28">
        <f t="shared" si="67"/>
        <v>0</v>
      </c>
      <c r="L1061" s="50">
        <v>0</v>
      </c>
      <c r="M1061" s="2">
        <v>0</v>
      </c>
      <c r="N1061" s="50">
        <v>0</v>
      </c>
      <c r="O1061" s="28">
        <f t="shared" si="68"/>
        <v>0</v>
      </c>
      <c r="P1061" s="43">
        <v>0</v>
      </c>
      <c r="Q1061" s="2">
        <v>0</v>
      </c>
      <c r="R1061" s="2">
        <v>0</v>
      </c>
      <c r="S1061" s="2"/>
    </row>
    <row r="1062" spans="1:19" customFormat="1" hidden="1" x14ac:dyDescent="0.2">
      <c r="A1062" s="1">
        <v>106050</v>
      </c>
      <c r="B1062" s="3"/>
      <c r="C1062" s="3"/>
      <c r="D1062" s="3" t="s">
        <v>45</v>
      </c>
      <c r="E1062" s="3" t="s">
        <v>2085</v>
      </c>
      <c r="F1062" s="16" t="s">
        <v>2086</v>
      </c>
      <c r="G1062" s="45">
        <f t="shared" si="65"/>
        <v>0</v>
      </c>
      <c r="H1062" s="29">
        <v>0</v>
      </c>
      <c r="I1062" s="30">
        <v>0</v>
      </c>
      <c r="J1062" s="27">
        <f t="shared" si="66"/>
        <v>0</v>
      </c>
      <c r="K1062" s="28">
        <f t="shared" si="67"/>
        <v>0</v>
      </c>
      <c r="L1062" s="50">
        <v>0</v>
      </c>
      <c r="M1062" s="2">
        <v>0</v>
      </c>
      <c r="N1062" s="50">
        <v>0</v>
      </c>
      <c r="O1062" s="28">
        <f t="shared" si="68"/>
        <v>0</v>
      </c>
      <c r="P1062" s="43">
        <v>0</v>
      </c>
      <c r="Q1062" s="2">
        <v>0</v>
      </c>
      <c r="R1062" s="2">
        <v>0</v>
      </c>
      <c r="S1062" s="2"/>
    </row>
    <row r="1063" spans="1:19" customFormat="1" hidden="1" x14ac:dyDescent="0.2">
      <c r="A1063" s="2">
        <v>106070</v>
      </c>
      <c r="B1063" s="3"/>
      <c r="C1063" s="3"/>
      <c r="D1063" s="93" t="s">
        <v>83</v>
      </c>
      <c r="E1063" s="3" t="s">
        <v>2087</v>
      </c>
      <c r="F1063" s="16" t="s">
        <v>2088</v>
      </c>
      <c r="G1063" s="45">
        <f t="shared" si="65"/>
        <v>0</v>
      </c>
      <c r="H1063" s="29">
        <v>0</v>
      </c>
      <c r="I1063" s="30">
        <v>0</v>
      </c>
      <c r="J1063" s="27">
        <f t="shared" si="66"/>
        <v>0</v>
      </c>
      <c r="K1063" s="28">
        <f t="shared" si="67"/>
        <v>0</v>
      </c>
      <c r="L1063" s="50">
        <v>0</v>
      </c>
      <c r="M1063" s="2">
        <v>0</v>
      </c>
      <c r="N1063" s="50">
        <v>0</v>
      </c>
      <c r="O1063" s="28">
        <f t="shared" si="68"/>
        <v>0</v>
      </c>
      <c r="P1063" s="43">
        <v>0</v>
      </c>
      <c r="Q1063" s="2">
        <v>0</v>
      </c>
      <c r="R1063" s="2">
        <v>0</v>
      </c>
      <c r="S1063" s="2"/>
    </row>
    <row r="1064" spans="1:19" customFormat="1" hidden="1" x14ac:dyDescent="0.2">
      <c r="A1064" s="2">
        <v>1001900</v>
      </c>
      <c r="B1064" s="3" t="s">
        <v>380</v>
      </c>
      <c r="C1064" s="3" t="s">
        <v>380</v>
      </c>
      <c r="D1064" s="3"/>
      <c r="E1064" s="3" t="s">
        <v>2089</v>
      </c>
      <c r="F1064" s="16"/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2">
        <v>0</v>
      </c>
      <c r="N1064" s="50">
        <v>0</v>
      </c>
      <c r="O1064" s="28">
        <f t="shared" si="68"/>
        <v>0</v>
      </c>
      <c r="P1064" s="43">
        <v>0</v>
      </c>
      <c r="Q1064" s="2">
        <v>0</v>
      </c>
      <c r="R1064" s="2">
        <v>0</v>
      </c>
      <c r="S1064" s="2"/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2">
        <v>0</v>
      </c>
      <c r="N1065" s="50">
        <v>0</v>
      </c>
      <c r="O1065" s="28">
        <f t="shared" si="68"/>
        <v>0</v>
      </c>
      <c r="P1065" s="43">
        <v>0</v>
      </c>
      <c r="Q1065" s="2">
        <v>0</v>
      </c>
      <c r="R1065" s="2">
        <v>0</v>
      </c>
      <c r="S1065" s="2"/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2">
        <v>0</v>
      </c>
      <c r="N1066" s="50">
        <v>0</v>
      </c>
      <c r="O1066" s="28">
        <f t="shared" si="68"/>
        <v>0</v>
      </c>
      <c r="P1066" s="43">
        <v>0</v>
      </c>
      <c r="Q1066" s="2">
        <v>0</v>
      </c>
      <c r="R1066" s="2">
        <v>0</v>
      </c>
      <c r="S1066" s="2"/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2">
        <v>0</v>
      </c>
      <c r="N1067" s="50">
        <v>0</v>
      </c>
      <c r="O1067" s="28">
        <f t="shared" si="68"/>
        <v>0</v>
      </c>
      <c r="P1067" s="43">
        <v>0</v>
      </c>
      <c r="Q1067" s="2">
        <v>0</v>
      </c>
      <c r="R1067" s="2">
        <v>0</v>
      </c>
      <c r="S1067" s="2"/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2">
        <v>0</v>
      </c>
      <c r="N1068" s="50">
        <v>0</v>
      </c>
      <c r="O1068" s="28">
        <f t="shared" si="68"/>
        <v>0</v>
      </c>
      <c r="P1068" s="43">
        <v>0</v>
      </c>
      <c r="Q1068" s="2">
        <v>0</v>
      </c>
      <c r="R1068" s="2">
        <v>0</v>
      </c>
      <c r="S1068" s="2"/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2">
        <v>0</v>
      </c>
      <c r="N1069" s="50">
        <v>0</v>
      </c>
      <c r="O1069" s="28">
        <f t="shared" si="68"/>
        <v>0</v>
      </c>
      <c r="P1069" s="43">
        <v>0</v>
      </c>
      <c r="Q1069" s="2">
        <v>0</v>
      </c>
      <c r="R1069" s="2">
        <v>0</v>
      </c>
      <c r="S1069" s="2"/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2">
        <v>0</v>
      </c>
      <c r="N1070" s="50">
        <v>0</v>
      </c>
      <c r="O1070" s="28">
        <f t="shared" si="68"/>
        <v>0</v>
      </c>
      <c r="P1070" s="43">
        <v>0</v>
      </c>
      <c r="Q1070" s="2">
        <v>0</v>
      </c>
      <c r="R1070" s="2">
        <v>0</v>
      </c>
      <c r="S1070" s="2"/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5">
        <f t="shared" si="65"/>
        <v>0</v>
      </c>
      <c r="H1071" s="29">
        <v>0</v>
      </c>
      <c r="I1071" s="30">
        <v>0</v>
      </c>
      <c r="J1071" s="27">
        <f t="shared" si="66"/>
        <v>0</v>
      </c>
      <c r="K1071" s="28">
        <f t="shared" si="67"/>
        <v>0</v>
      </c>
      <c r="L1071" s="50">
        <v>0</v>
      </c>
      <c r="M1071" s="2">
        <v>0</v>
      </c>
      <c r="N1071" s="50">
        <v>0</v>
      </c>
      <c r="O1071" s="28">
        <f t="shared" si="68"/>
        <v>0</v>
      </c>
      <c r="P1071" s="43">
        <v>0</v>
      </c>
      <c r="Q1071" s="2">
        <v>0</v>
      </c>
      <c r="R1071" s="2">
        <v>0</v>
      </c>
      <c r="S1071" s="2"/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6">
        <f t="shared" si="65"/>
        <v>0</v>
      </c>
      <c r="H1072" s="31">
        <v>0</v>
      </c>
      <c r="I1072" s="32">
        <v>0</v>
      </c>
      <c r="J1072" s="31">
        <f t="shared" si="66"/>
        <v>0</v>
      </c>
      <c r="K1072" s="32">
        <f t="shared" si="67"/>
        <v>0</v>
      </c>
      <c r="L1072" s="51">
        <v>0</v>
      </c>
      <c r="M1072" s="6">
        <v>0</v>
      </c>
      <c r="N1072" s="51">
        <v>0</v>
      </c>
      <c r="O1072" s="32">
        <f t="shared" si="68"/>
        <v>0</v>
      </c>
      <c r="P1072" s="44">
        <v>0</v>
      </c>
      <c r="Q1072" s="6">
        <v>0</v>
      </c>
      <c r="R1072" s="6">
        <v>0</v>
      </c>
      <c r="S1072" s="6"/>
    </row>
    <row r="1073" spans="1:17" x14ac:dyDescent="0.2">
      <c r="F1073" s="18" t="s">
        <v>24</v>
      </c>
      <c r="G1073" s="47">
        <f t="shared" ref="G1073:O1073" si="69">SUBTOTAL(9,G2:G1072)</f>
        <v>3724</v>
      </c>
      <c r="H1073" s="33">
        <f t="shared" si="69"/>
        <v>2435</v>
      </c>
      <c r="I1073" s="34">
        <f t="shared" si="69"/>
        <v>1656</v>
      </c>
      <c r="J1073" s="33">
        <f t="shared" si="69"/>
        <v>1289</v>
      </c>
      <c r="K1073" s="34">
        <f t="shared" si="69"/>
        <v>2610</v>
      </c>
      <c r="L1073" s="52">
        <f t="shared" si="69"/>
        <v>114</v>
      </c>
      <c r="M1073" s="8">
        <f t="shared" si="69"/>
        <v>71</v>
      </c>
      <c r="N1073" s="52">
        <f t="shared" si="69"/>
        <v>1175</v>
      </c>
      <c r="O1073" s="34">
        <f t="shared" si="69"/>
        <v>2602</v>
      </c>
    </row>
    <row r="1074" spans="1:17" ht="13.5" thickBot="1" x14ac:dyDescent="0.25">
      <c r="F1074" s="41" t="s">
        <v>25</v>
      </c>
      <c r="G1074" s="48">
        <f>COUNTIF(G2:G1072,"&gt;0")</f>
        <v>438</v>
      </c>
      <c r="H1074" s="35">
        <f>COUNTIF(H2:H1072,"&gt;0")</f>
        <v>359</v>
      </c>
      <c r="I1074" s="66"/>
      <c r="J1074" s="35">
        <f>COUNTIF(J2:J1072,"&gt;0")</f>
        <v>354</v>
      </c>
      <c r="K1074" s="67"/>
      <c r="L1074" s="53">
        <f>COUNTIF(L2:L1072,"&gt;0")</f>
        <v>64</v>
      </c>
      <c r="M1074" s="68"/>
      <c r="N1074" s="53">
        <f>COUNTIF(N2:N1072,"&gt;0")</f>
        <v>346</v>
      </c>
      <c r="O1074" s="69"/>
    </row>
    <row r="1075" spans="1:17" ht="14.25" thickTop="1" thickBot="1" x14ac:dyDescent="0.25">
      <c r="A1075" s="96"/>
    </row>
    <row r="1076" spans="1:17" ht="13.5" thickBot="1" x14ac:dyDescent="0.25">
      <c r="A1076" s="97" t="s">
        <v>2100</v>
      </c>
      <c r="P1076" s="98">
        <f>SUBTOTAL(102,P2:P1072)</f>
        <v>438</v>
      </c>
      <c r="Q1076" s="65" t="s">
        <v>2101</v>
      </c>
    </row>
    <row r="1077" spans="1:17" x14ac:dyDescent="0.2">
      <c r="A1077" s="97"/>
    </row>
    <row r="1078" spans="1:17" ht="14.1" customHeight="1" x14ac:dyDescent="0.2">
      <c r="F1078" s="71" t="s">
        <v>36</v>
      </c>
    </row>
    <row r="1079" spans="1:17" ht="14.1" customHeight="1" x14ac:dyDescent="0.2"/>
    <row r="1080" spans="1:17" ht="26.25" thickBot="1" x14ac:dyDescent="0.25">
      <c r="F1080" s="9" t="s">
        <v>13</v>
      </c>
      <c r="G1080" s="72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2" t="s">
        <v>1</v>
      </c>
      <c r="N1080" s="26" t="s">
        <v>22</v>
      </c>
      <c r="O1080" s="26" t="s">
        <v>23</v>
      </c>
    </row>
    <row r="1081" spans="1:17" ht="14.1" customHeight="1" x14ac:dyDescent="0.2">
      <c r="F1081" s="73" t="s">
        <v>8</v>
      </c>
      <c r="G1081" s="74">
        <f>COUNTIF(P2:P1072,"&gt;0")</f>
        <v>288</v>
      </c>
      <c r="H1081" s="75">
        <f>COUNTIFS(P2:P1072,"&gt;0", D2:D1072, "=0*")</f>
        <v>0</v>
      </c>
      <c r="I1081" s="76">
        <f>COUNTIFS(P2:P1072,"&gt;0", D2:D1072, "=1*")</f>
        <v>0</v>
      </c>
      <c r="J1081" s="77">
        <f>COUNTIFS(P2:P1072,"&gt;0", D2:D1072, "=2*")</f>
        <v>6</v>
      </c>
      <c r="K1081" s="77">
        <f>COUNTIFS(P2:P1072,"&gt;0", D2:D1072, "=3*")</f>
        <v>8</v>
      </c>
      <c r="L1081" s="78">
        <f>COUNTIFS(P2:P1072,"&gt;0", D2:D1072, "=V*")</f>
        <v>22</v>
      </c>
      <c r="M1081" s="77">
        <f>COUNTIFS(P2:P1072,"&gt;0", D2:D1072, "=U*")</f>
        <v>0</v>
      </c>
      <c r="N1081" s="79">
        <f>SUBTOTAL(9,H1081:M1081)</f>
        <v>36</v>
      </c>
      <c r="O1081" s="80">
        <f>G1081-N1081</f>
        <v>252</v>
      </c>
    </row>
    <row r="1082" spans="1:17" ht="14.1" customHeight="1" x14ac:dyDescent="0.2">
      <c r="F1082" s="73" t="s">
        <v>9</v>
      </c>
      <c r="G1082" s="81">
        <f>COUNTIF(Q2:Q1072,"&gt;0")</f>
        <v>162</v>
      </c>
      <c r="H1082" s="75">
        <f>COUNTIFS(Q2:Q1072,"&gt;0", D2:D1072, "=0*")</f>
        <v>0</v>
      </c>
      <c r="I1082" s="76">
        <f>COUNTIFS(Q2:Q1072,"&gt;0", D2:D1072, "=1*")</f>
        <v>0</v>
      </c>
      <c r="J1082" s="77">
        <f>COUNTIFS(Q2:Q1072,"&gt;0", D2:D1072, "=2*")</f>
        <v>3</v>
      </c>
      <c r="K1082" s="77">
        <f>COUNTIFS(Q2:Q1072,"&gt;0", D2:D1072, "=3*")</f>
        <v>5</v>
      </c>
      <c r="L1082" s="78">
        <f>COUNTIFS(Q2:Q1072,"&gt;0", D2:D1072, "=V*")</f>
        <v>9</v>
      </c>
      <c r="M1082" s="77">
        <f>COUNTIFS(Q2:Q1072,"&gt;0", D2:D1072, "=U*")</f>
        <v>0</v>
      </c>
      <c r="N1082" s="79">
        <f>SUBTOTAL(9,H1082:M1082)</f>
        <v>17</v>
      </c>
      <c r="O1082" s="79">
        <f t="shared" ref="O1082:O1085" si="70">G1082-N1082</f>
        <v>145</v>
      </c>
    </row>
    <row r="1083" spans="1:17" ht="14.1" customHeight="1" x14ac:dyDescent="0.2">
      <c r="F1083" s="73" t="s">
        <v>10</v>
      </c>
      <c r="G1083" s="81">
        <f>COUNTIF(R2:R1072,"&gt;0")</f>
        <v>174</v>
      </c>
      <c r="H1083" s="75">
        <f>COUNTIFS(R2:R1072,"&gt;0", D2:D1072, "=0*")</f>
        <v>0</v>
      </c>
      <c r="I1083" s="76">
        <f>COUNTIFS(R2:R1072,"&gt;0", D2:D1072, "=1*")</f>
        <v>0</v>
      </c>
      <c r="J1083" s="77">
        <f>COUNTIFS(R2:R1072,"&gt;0", D2:D1072, "=2*")</f>
        <v>3</v>
      </c>
      <c r="K1083" s="77">
        <f>COUNTIFS(R2:R1072,"&gt;0", D2:D1072, "=3*")</f>
        <v>4</v>
      </c>
      <c r="L1083" s="78">
        <f>COUNTIFS(R2:R1072,"&gt;0", D2:D1072, "=V*")</f>
        <v>7</v>
      </c>
      <c r="M1083" s="77">
        <f>COUNTIFS(R2:R1072,"&gt;0", D2:D1072, "=U*")</f>
        <v>0</v>
      </c>
      <c r="N1083" s="79">
        <f>SUBTOTAL(9,H1083:M1083)</f>
        <v>14</v>
      </c>
      <c r="O1083" s="79">
        <f t="shared" si="70"/>
        <v>160</v>
      </c>
    </row>
    <row r="1084" spans="1:17" ht="14.1" customHeight="1" thickBot="1" x14ac:dyDescent="0.25">
      <c r="F1084" s="82" t="s">
        <v>11</v>
      </c>
      <c r="G1084" s="83">
        <f>COUNTIF(S2:S1072,"&gt;0")</f>
        <v>0</v>
      </c>
      <c r="H1084" s="84">
        <f>COUNTIFS(S2:S1072,"&gt;0", D2:D1072, "=0*")</f>
        <v>0</v>
      </c>
      <c r="I1084" s="85">
        <f>COUNTIFS(S2:S1072,"&gt;0", D2:D1072, "=1*")</f>
        <v>0</v>
      </c>
      <c r="J1084" s="86">
        <f>COUNTIFS(S2:S1072,"&gt;0", D2:D1072, "=2*")</f>
        <v>0</v>
      </c>
      <c r="K1084" s="86">
        <f>COUNTIFS(S2:S1072,"&gt;0", D2:D1072, "=3*")</f>
        <v>0</v>
      </c>
      <c r="L1084" s="87">
        <f>COUNTIFS(S2:S1072,"&gt;0", D2:D1072, "=V*")</f>
        <v>0</v>
      </c>
      <c r="M1084" s="86">
        <f>COUNTIFS(S2:S1072,"&gt;0", D2:D1072, "=U*")</f>
        <v>0</v>
      </c>
      <c r="N1084" s="88">
        <f>SUBTOTAL(9,H1084:M1084)</f>
        <v>0</v>
      </c>
      <c r="O1084" s="88">
        <f t="shared" si="70"/>
        <v>0</v>
      </c>
    </row>
    <row r="1085" spans="1:17" ht="14.1" customHeight="1" thickTop="1" thickBot="1" x14ac:dyDescent="0.25">
      <c r="F1085" s="89" t="s">
        <v>12</v>
      </c>
      <c r="G1085" s="19">
        <f>COUNTIF(N2:N1072,"&gt;0")</f>
        <v>346</v>
      </c>
      <c r="H1085" s="14">
        <f>COUNTIFS(N2:N1072,"&gt;0", D2:D1072, "=0*")</f>
        <v>0</v>
      </c>
      <c r="I1085" s="12">
        <f>COUNTIFS(N2:N1072,"&gt;0", D2:D1072, "=1*")</f>
        <v>0</v>
      </c>
      <c r="J1085" s="13">
        <f>COUNTIFS(N2:N1072,"&gt;0", D2:D1072, "=2*")</f>
        <v>6</v>
      </c>
      <c r="K1085" s="13">
        <f>COUNTIFS(N2:N1072,"&gt;0", D2:D1072, "=3*")</f>
        <v>11</v>
      </c>
      <c r="L1085" s="23">
        <f>COUNTIFS(N2:N1072,"&gt;0", D2:D1072, "=V*")</f>
        <v>28</v>
      </c>
      <c r="M1085" s="13">
        <f>COUNTIFS(N2:N1072,"&gt;0", D2:D1072, "=U*")</f>
        <v>0</v>
      </c>
      <c r="N1085" s="24">
        <f>SUBTOTAL(9,H1085:M1085)</f>
        <v>45</v>
      </c>
      <c r="O1085" s="24">
        <f t="shared" si="70"/>
        <v>301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0" t="s">
        <v>14</v>
      </c>
    </row>
    <row r="1089" spans="6:15" ht="14.1" customHeight="1" x14ac:dyDescent="0.2"/>
    <row r="1090" spans="6:15" ht="25.5" x14ac:dyDescent="0.2">
      <c r="F1090" s="9" t="s">
        <v>13</v>
      </c>
      <c r="G1090" s="72" t="s">
        <v>21</v>
      </c>
      <c r="H1090" s="20">
        <v>0</v>
      </c>
      <c r="I1090" s="20">
        <v>1</v>
      </c>
      <c r="J1090" s="20">
        <v>2</v>
      </c>
      <c r="K1090" s="21">
        <v>3</v>
      </c>
      <c r="L1090" s="25" t="s">
        <v>0</v>
      </c>
      <c r="M1090" s="25" t="s">
        <v>1</v>
      </c>
      <c r="N1090" s="26" t="s">
        <v>22</v>
      </c>
      <c r="O1090" s="26" t="s">
        <v>23</v>
      </c>
    </row>
    <row r="1091" spans="6:15" ht="14.1" customHeight="1" x14ac:dyDescent="0.2">
      <c r="F1091" s="38" t="s">
        <v>38</v>
      </c>
      <c r="G1091" s="77">
        <f>COUNTIF(H2:H1072,"&gt;0")</f>
        <v>359</v>
      </c>
      <c r="H1091" s="77">
        <f>COUNTIFS(H2:H1072,"&gt;0", D2:D1072, "=0*")</f>
        <v>0</v>
      </c>
      <c r="I1091" s="77">
        <f>COUNTIFS(H2:H1072,"&gt;0", D2:D1072, "=1*")</f>
        <v>1</v>
      </c>
      <c r="J1091" s="77">
        <f>COUNTIFS(H2:H1072,"&gt;0", D2:D1072, "=2*")</f>
        <v>4</v>
      </c>
      <c r="K1091" s="77">
        <f>COUNTIFS(H2:H1072,"&gt;0", D2:D1072, "=3*")</f>
        <v>14</v>
      </c>
      <c r="L1091" s="91">
        <f>COUNTIFS(H2:H1072,"&gt;0", D2:D1072, "=V*")</f>
        <v>28</v>
      </c>
      <c r="M1091" s="76">
        <f>COUNTIFS(H2:H1072,"&gt;0", D2:D1072, "=U*")</f>
        <v>0</v>
      </c>
      <c r="N1091" s="92">
        <f t="shared" ref="N1091:N1093" si="71">SUBTOTAL(9,H1091:M1091)</f>
        <v>47</v>
      </c>
      <c r="O1091" s="80">
        <f>G1091-N1091</f>
        <v>312</v>
      </c>
    </row>
    <row r="1092" spans="6:15" ht="14.1" customHeight="1" x14ac:dyDescent="0.2">
      <c r="F1092" s="38" t="s">
        <v>39</v>
      </c>
      <c r="G1092" s="77">
        <f>COUNTIF(J2:J1072,"&gt;0")</f>
        <v>354</v>
      </c>
      <c r="H1092" s="77">
        <f>COUNTIFS(J2:J1072,"&gt;0", D2:D1072, "=0*")</f>
        <v>0</v>
      </c>
      <c r="I1092" s="77">
        <f>COUNTIFS(J2:J1072,"&gt;0", D2:D1072, "=1*")</f>
        <v>0</v>
      </c>
      <c r="J1092" s="77">
        <f>COUNTIFS(J2:J1072,"&gt;0", D2:D1072, "=2*")</f>
        <v>6</v>
      </c>
      <c r="K1092" s="77">
        <f>COUNTIFS(J2:J1072,"&gt;0", D2:D1072, "=3*")</f>
        <v>13</v>
      </c>
      <c r="L1092" s="91">
        <f>COUNTIFS(J2:J1072,"&gt;0", D2:D1072, "=V*")</f>
        <v>30</v>
      </c>
      <c r="M1092" s="76">
        <f>COUNTIFS(J2:J1072,"&gt;0", D2:D1072, "=U*")</f>
        <v>0</v>
      </c>
      <c r="N1092" s="92">
        <f t="shared" si="71"/>
        <v>49</v>
      </c>
      <c r="O1092" s="79">
        <f t="shared" ref="O1092:O1093" si="72">G1092-N1092</f>
        <v>305</v>
      </c>
    </row>
    <row r="1093" spans="6:15" ht="14.1" customHeight="1" x14ac:dyDescent="0.2">
      <c r="F1093" s="38" t="s">
        <v>40</v>
      </c>
      <c r="G1093" s="77">
        <f>COUNTIFS(H2:H1072, "&gt;0", N2:N1072,"&gt;0")</f>
        <v>268</v>
      </c>
      <c r="H1093" s="77">
        <f>COUNTIFS(H2:H1072,"&gt;0", D2:D1072, "=0*", N2:N1072,"&gt;0")</f>
        <v>0</v>
      </c>
      <c r="I1093" s="77">
        <f>COUNTIFS(H2:H1072,"&gt;0", D2:D1072, "=1*", N2:N1072,"&gt;0")</f>
        <v>0</v>
      </c>
      <c r="J1093" s="77">
        <f>COUNTIFS(H2:H1072,"&gt;0", D2:D1072, "=2*", N2:N1072,"&gt;0")</f>
        <v>2</v>
      </c>
      <c r="K1093" s="77">
        <f>COUNTIFS(H2:H1072,"&gt;0", D2:D1072, "=3*", N2:N1072,"&gt;0")</f>
        <v>6</v>
      </c>
      <c r="L1093" s="91">
        <f>COUNTIFS(H2:H1072,"&gt;0", D2:D1072, "=V*", N2:N1072,"&gt;0")</f>
        <v>17</v>
      </c>
      <c r="M1093" s="76">
        <f>COUNTIFS(H2:H1072,"&gt;0", D2:D1072, "=U*", N2:N1072,"&gt;0")</f>
        <v>0</v>
      </c>
      <c r="N1093" s="92">
        <f t="shared" si="71"/>
        <v>25</v>
      </c>
      <c r="O1093" s="79">
        <f t="shared" si="72"/>
        <v>243</v>
      </c>
    </row>
    <row r="1094" spans="6:15" ht="14.1" customHeight="1" x14ac:dyDescent="0.2">
      <c r="F1094" s="38" t="s">
        <v>41</v>
      </c>
      <c r="G1094" s="77">
        <f>COUNTIFS(H2:H1072, "=0", N2:N1072,"&gt;0")</f>
        <v>78</v>
      </c>
      <c r="H1094" s="77">
        <f>COUNTIFS(H2:H1072,"=0", D2:D1072, "=0*", N2:N1072, "&gt;0")</f>
        <v>0</v>
      </c>
      <c r="I1094" s="77">
        <f>COUNTIFS(H2:H1072,"=0", D2:D1072, "=1*", N2:N1072, "&gt;0")</f>
        <v>0</v>
      </c>
      <c r="J1094" s="77">
        <f>COUNTIFS(H2:H1072,"=0", D2:D1072, "=2*", N2:N1072, "&gt;0")</f>
        <v>4</v>
      </c>
      <c r="K1094" s="77">
        <f>COUNTIFS(H2:H1072,"=0", D2:D1072, "=3*", N2:N1072, "&gt;0")</f>
        <v>5</v>
      </c>
      <c r="L1094" s="91">
        <f>COUNTIFS(H2:H1072,"=0", D2:D1072, "=V*", N2:N1072, "&gt;0")</f>
        <v>11</v>
      </c>
      <c r="M1094" s="76">
        <f>COUNTIFS(H2:H1072,"=0", D2:D1072, "=U*", N2:N1072, "&gt;0")</f>
        <v>0</v>
      </c>
      <c r="N1094" s="92">
        <f t="shared" ref="N1094:N1096" si="73">SUBTOTAL(9,H1094:M1094)</f>
        <v>20</v>
      </c>
      <c r="O1094" s="79">
        <f t="shared" ref="O1094:O1096" si="74">G1094-N1094</f>
        <v>58</v>
      </c>
    </row>
    <row r="1095" spans="6:15" ht="14.1" customHeight="1" x14ac:dyDescent="0.2">
      <c r="F1095" s="38" t="s">
        <v>42</v>
      </c>
      <c r="G1095" s="77">
        <f>COUNTIFS(H2:H1072, "&gt;0", N2:N1072,"=0", L2:L1072, "&gt;0")</f>
        <v>7</v>
      </c>
      <c r="H1095" s="77">
        <f>COUNTIFS(H2:H1072,"&gt;0", D2:D1072, "=0*", N2:N1072,"=0", L2:L1072, "&gt;0")</f>
        <v>0</v>
      </c>
      <c r="I1095" s="77">
        <f>COUNTIFS(H2:H1072,"&gt;0", D2:D1072, "=1*", N2:N1072,"=0", L2:L1072, "&gt;0")</f>
        <v>0</v>
      </c>
      <c r="J1095" s="77">
        <f>COUNTIFS(H2:H1072,"&gt;0", D2:D1072, "=2*", N2:N1072,"=0", L2:L1072, "&gt;0")</f>
        <v>0</v>
      </c>
      <c r="K1095" s="77">
        <f>COUNTIFS(H2:H1072,"&gt;0", D2:D1072, "=3*", N2:N1072,"=0", L2:L1072, "&gt;0")</f>
        <v>2</v>
      </c>
      <c r="L1095" s="91">
        <f>COUNTIFS(H2:H1072,"&gt;0", D2:D1072, "=V*", N2:N1072,"=0", L2:L1072, "&gt;0")</f>
        <v>1</v>
      </c>
      <c r="M1095" s="76">
        <f>COUNTIFS(H2:H1072,"&gt;0", D2:D1072, "=U*", N2:N1072,"=0", L2:L1072, "&gt;0")</f>
        <v>0</v>
      </c>
      <c r="N1095" s="92">
        <f t="shared" si="73"/>
        <v>3</v>
      </c>
      <c r="O1095" s="79">
        <f t="shared" si="74"/>
        <v>4</v>
      </c>
    </row>
    <row r="1096" spans="6:15" ht="14.1" customHeight="1" x14ac:dyDescent="0.2">
      <c r="F1096" s="38" t="s">
        <v>43</v>
      </c>
      <c r="G1096" s="77">
        <f>COUNTIFS(N2:N1072,"=0", L2:L1072, "&gt;0", H2:H1072, "=0")</f>
        <v>1</v>
      </c>
      <c r="H1096" s="77">
        <f>COUNTIFS(H2:H1072,"=0", D2:D1072, "=0*", N2:N1072, "=0", L2:L1072, "&gt;0")</f>
        <v>0</v>
      </c>
      <c r="I1096" s="77">
        <f>COUNTIFS(H2:H1072,"=0", D2:D1072, "=1*", N2:N1072, "=0", L2:L1072, "&gt;0")</f>
        <v>0</v>
      </c>
      <c r="J1096" s="77">
        <f>COUNTIFS(H2:H1072,"=0", D2:D1072, "=2*", N2:N1072, "=0", L2:L1072, "&gt;0")</f>
        <v>0</v>
      </c>
      <c r="K1096" s="77">
        <f>COUNTIFS(H2:H1072,"=0", D2:D1072, "=3*", N2:N1072, "=0", L2:L1072, "&gt;0")</f>
        <v>0</v>
      </c>
      <c r="L1096" s="91">
        <f>COUNTIFS(H2:H1072,"=0", D2:D1072, "=V*", N2:N1072, "=0", L2:L1072, "&gt;0")</f>
        <v>1</v>
      </c>
      <c r="M1096" s="76">
        <f>COUNTIFS(H2:H1072,"=0", D2:D1072, "=U*", N2:N1072, "=0", L2:L1072, "&gt;0")</f>
        <v>0</v>
      </c>
      <c r="N1096" s="92">
        <f t="shared" si="73"/>
        <v>1</v>
      </c>
      <c r="O1096" s="79">
        <f t="shared" si="74"/>
        <v>0</v>
      </c>
    </row>
    <row r="1097" spans="6:15" ht="14.1" customHeight="1" x14ac:dyDescent="0.2">
      <c r="F1097" s="38" t="s">
        <v>44</v>
      </c>
      <c r="G1097" s="77">
        <f>COUNTIFS(N2:N1072,"=0", L2:L1072, "=0", H2:H1072, "&gt;0")</f>
        <v>84</v>
      </c>
      <c r="H1097" s="77">
        <f>COUNTIFS(H2:H1072,"&gt;0", D2:D1072, "=0*", N2:N1072, "=0", L2:L1072, "=0")</f>
        <v>0</v>
      </c>
      <c r="I1097" s="77">
        <f>COUNTIFS(H2:H1072,"&gt;0", D2:D1072, "=1*", N2:N1072, "=0", L2:L1072, "=0")</f>
        <v>1</v>
      </c>
      <c r="J1097" s="77">
        <f>COUNTIFS(H2:H1072,"&gt;0", D2:D1072, "=2*", N2:N1072, "=0", L2:L1072, "=0")</f>
        <v>2</v>
      </c>
      <c r="K1097" s="77">
        <f>COUNTIFS(H2:H1072,"&gt;0", D2:D1072, "=3*", N2:N1072, "=0", L2:L1072, "=0")</f>
        <v>6</v>
      </c>
      <c r="L1097" s="91">
        <f>COUNTIFS(H2:H1072,"&gt;0", D2:D1072, "=V*", N2:N1072, "=0", L2:L1072, "=0")</f>
        <v>10</v>
      </c>
      <c r="M1097" s="76">
        <f>COUNTIFS(H2:H1072,"&gt;0", D2:D1072, "=U*", N2:N1072, "=0", L2:L1072, "=0")</f>
        <v>0</v>
      </c>
      <c r="N1097" s="92">
        <f>SUBTOTAL(9,H1097:M1097)</f>
        <v>19</v>
      </c>
      <c r="O1097" s="80">
        <f>G1097-N1097</f>
        <v>65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0" t="s">
        <v>19</v>
      </c>
    </row>
    <row r="1101" spans="6:15" ht="14.1" customHeight="1" x14ac:dyDescent="0.2"/>
    <row r="1102" spans="6:15" ht="25.5" x14ac:dyDescent="0.2">
      <c r="F1102" s="9" t="s">
        <v>13</v>
      </c>
      <c r="G1102" s="72" t="s">
        <v>21</v>
      </c>
      <c r="H1102" s="20">
        <v>0</v>
      </c>
      <c r="I1102" s="20">
        <v>1</v>
      </c>
      <c r="J1102" s="20">
        <v>2</v>
      </c>
      <c r="K1102" s="21">
        <v>3</v>
      </c>
      <c r="L1102" s="25" t="s">
        <v>0</v>
      </c>
      <c r="M1102" s="21" t="s">
        <v>1</v>
      </c>
      <c r="N1102" s="26" t="s">
        <v>22</v>
      </c>
      <c r="O1102" s="26" t="s">
        <v>23</v>
      </c>
    </row>
    <row r="1103" spans="6:15" ht="14.1" customHeight="1" x14ac:dyDescent="0.2">
      <c r="F1103" s="38" t="s">
        <v>20</v>
      </c>
      <c r="G1103" s="77">
        <f>SUMIFS(I2:I1072, H2:H1072,"&gt;0")</f>
        <v>1656</v>
      </c>
      <c r="H1103" s="77">
        <f>SUMIFS(I2:I1072, H2:H1072,"&gt;0", D2:D1072, "=0*")</f>
        <v>0</v>
      </c>
      <c r="I1103" s="77">
        <f>SUMIFS(I2:I1072, H2:H1072,"&gt;0", D2:D1072, "=1*")</f>
        <v>1</v>
      </c>
      <c r="J1103" s="77">
        <f>SUMIFS(I2:I1072, H2:H1072,"&gt;0", D2:D1072, "=2*")</f>
        <v>5</v>
      </c>
      <c r="K1103" s="77">
        <f>SUMIFS(I2:I1072, H2:H1072,"&gt;0", D2:D1072, "=3*")</f>
        <v>35</v>
      </c>
      <c r="L1103" s="91">
        <f>SUMIFS(I2:I1072, H2:H1072,"&gt;0", D2:D1072, "=V*")</f>
        <v>60</v>
      </c>
      <c r="M1103" s="76">
        <f>SUMIFS(I2:I1072, H2:H1072,"&gt;0", D2:D1072, "=U*")</f>
        <v>0</v>
      </c>
      <c r="N1103" s="92">
        <f>SUBTOTAL(9,H1103:M1103)</f>
        <v>101</v>
      </c>
      <c r="O1103" s="80">
        <f>G1103-N1103</f>
        <v>1555</v>
      </c>
    </row>
    <row r="1104" spans="6:15" ht="14.1" customHeight="1" x14ac:dyDescent="0.2">
      <c r="F1104" s="38" t="s">
        <v>34</v>
      </c>
      <c r="G1104" s="77">
        <f>SUMIFS(K2:K1072, J2:J1072,"&gt;0")</f>
        <v>2610</v>
      </c>
      <c r="H1104" s="77">
        <f>SUMIFS(K2:K1072, J2:J1072,"&gt;0", D2:D1072, "=0*")</f>
        <v>0</v>
      </c>
      <c r="I1104" s="77">
        <f>SUMIFS(K2:K1072, J2:J1072,"&gt;0", D2:D1072, "=1*")</f>
        <v>0</v>
      </c>
      <c r="J1104" s="77">
        <f>SUMIFS(K2:K1072, J2:J1072,"&gt;0", D2:D1072, "=2*")</f>
        <v>47</v>
      </c>
      <c r="K1104" s="77">
        <f>SUMIFS(K2:K1072, J2:J1072,"&gt;0", D2:D1072, "=3*")</f>
        <v>31</v>
      </c>
      <c r="L1104" s="91">
        <f>SUMIFS(K2:K1072, J2:J1072,"&gt;0", D2:D1072, "=V*")</f>
        <v>110</v>
      </c>
      <c r="M1104" s="76">
        <f>SUMIFS(K2:K1072, J2:J1072,"&gt;0", D2:D1072, "=U*")</f>
        <v>0</v>
      </c>
      <c r="N1104" s="92">
        <f>SUBTOTAL(9,H1104:M1104)</f>
        <v>188</v>
      </c>
      <c r="O1104" s="79">
        <f t="shared" ref="O1104:O1105" si="75">G1104-N1104</f>
        <v>2422</v>
      </c>
    </row>
    <row r="1105" spans="6:15" ht="14.1" customHeight="1" x14ac:dyDescent="0.2">
      <c r="F1105" s="38" t="s">
        <v>35</v>
      </c>
      <c r="G1105" s="77">
        <f>SUMIFS(O2:O1072, N2:N1072,"&gt;0")</f>
        <v>2602</v>
      </c>
      <c r="H1105" s="77">
        <f>SUMIFS(O2:O1072, N2:N1072,"&gt;0", D2:D1072, "=0*")</f>
        <v>0</v>
      </c>
      <c r="I1105" s="77">
        <f>SUMIFS(O2:O1072, N2:N1072,"&gt;0", D2:D1072, "=1*")</f>
        <v>0</v>
      </c>
      <c r="J1105" s="77">
        <f>SUMIFS(O2:O1072, N2:N1072,"&gt;0", D2:D1072, "=2*")</f>
        <v>47</v>
      </c>
      <c r="K1105" s="77">
        <f>SUMIFS(O2:O1072, N2:N1072,"&gt;0", D2:D1072, "=3*")</f>
        <v>29</v>
      </c>
      <c r="L1105" s="91">
        <f>SUMIFS(O2:O1072, N2:N1072,"&gt;0", D2:D1072, "=V*")</f>
        <v>108</v>
      </c>
      <c r="M1105" s="76">
        <f>SUMIFS(O2:O1072, N2:N1072,"&gt;0", D2:D1072, "=U*")</f>
        <v>0</v>
      </c>
      <c r="N1105" s="92">
        <f>SUBTOTAL(9,H1105:M1105)</f>
        <v>184</v>
      </c>
      <c r="O1105" s="79">
        <f t="shared" si="75"/>
        <v>2418</v>
      </c>
    </row>
  </sheetData>
  <autoFilter ref="A1:S1074" xr:uid="{60B96075-7EC0-42F7-B43F-24D664D92ED4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3"/>
        <filter val="30"/>
        <filter val="31"/>
        <filter val="32"/>
        <filter val="34"/>
        <filter val="35"/>
        <filter val="36"/>
        <filter val="37"/>
        <filter val="3724"/>
        <filter val="4"/>
        <filter val="40"/>
        <filter val="41"/>
        <filter val="43"/>
        <filter val="438"/>
        <filter val="45"/>
        <filter val="46"/>
        <filter val="49"/>
        <filter val="5"/>
        <filter val="51"/>
        <filter val="52"/>
        <filter val="56"/>
        <filter val="6"/>
        <filter val="7"/>
        <filter val="8"/>
        <filter val="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2022-09-15T15:41:56Z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